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201 - SO 201 Most ev. ..." sheetId="2" r:id="rId2"/>
    <sheet name="SO 402 - Přeložka kabelu VO" sheetId="3" r:id="rId3"/>
    <sheet name="VRN - Vedlejší náklady"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'SO 201 - SO 201 Most ev. ...'!$C$90:$K$777</definedName>
    <definedName name="_xlnm.Print_Area" localSheetId="1">'SO 201 - SO 201 Most ev. ...'!$C$4:$J$36,'SO 201 - SO 201 Most ev. ...'!$C$42:$J$72,'SO 201 - SO 201 Most ev. ...'!$C$78:$K$777</definedName>
    <definedName name="_xlnm.Print_Titles" localSheetId="1">'SO 201 - SO 201 Most ev. ...'!$90:$90</definedName>
    <definedName name="_xlnm._FilterDatabase" localSheetId="2" hidden="1">'SO 402 - Přeložka kabelu VO'!$C$88:$K$217</definedName>
    <definedName name="_xlnm.Print_Area" localSheetId="2">'SO 402 - Přeložka kabelu VO'!$C$4:$J$36,'SO 402 - Přeložka kabelu VO'!$C$42:$J$70,'SO 402 - Přeložka kabelu VO'!$C$76:$K$217</definedName>
    <definedName name="_xlnm.Print_Titles" localSheetId="2">'SO 402 - Přeložka kabelu VO'!$88:$88</definedName>
    <definedName name="_xlnm._FilterDatabase" localSheetId="3" hidden="1">'VRN - Vedlejší náklady'!$C$77:$K$119</definedName>
    <definedName name="_xlnm.Print_Area" localSheetId="3">'VRN - Vedlejší náklady'!$C$4:$J$36,'VRN - Vedlejší náklady'!$C$42:$J$59,'VRN - Vedlejší náklady'!$C$65:$K$119</definedName>
    <definedName name="_xlnm.Print_Titles" localSheetId="3">'VRN - Vedlejší náklady'!$77:$77</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0"/>
  <c r="BH100"/>
  <c r="BG100"/>
  <c r="BF100"/>
  <c r="T100"/>
  <c r="R100"/>
  <c r="P100"/>
  <c r="BK100"/>
  <c r="J100"/>
  <c r="BE100"/>
  <c r="BI98"/>
  <c r="BH98"/>
  <c r="BG98"/>
  <c r="BF98"/>
  <c r="T98"/>
  <c r="R98"/>
  <c r="P98"/>
  <c r="BK98"/>
  <c r="J98"/>
  <c r="BE98"/>
  <c r="BI97"/>
  <c r="BH97"/>
  <c r="BG97"/>
  <c r="BF97"/>
  <c r="T97"/>
  <c r="R97"/>
  <c r="P97"/>
  <c r="BK97"/>
  <c r="J97"/>
  <c r="BE97"/>
  <c r="BI95"/>
  <c r="BH95"/>
  <c r="BG95"/>
  <c r="BF95"/>
  <c r="T95"/>
  <c r="R95"/>
  <c r="P95"/>
  <c r="BK95"/>
  <c r="J95"/>
  <c r="BE95"/>
  <c r="BI93"/>
  <c r="BH93"/>
  <c r="BG93"/>
  <c r="BF93"/>
  <c r="T93"/>
  <c r="R93"/>
  <c r="P93"/>
  <c r="BK93"/>
  <c r="J93"/>
  <c r="BE93"/>
  <c r="BI91"/>
  <c r="BH91"/>
  <c r="BG91"/>
  <c r="BF91"/>
  <c r="T91"/>
  <c r="R91"/>
  <c r="P91"/>
  <c r="BK91"/>
  <c r="J91"/>
  <c r="BE91"/>
  <c r="BI89"/>
  <c r="BH89"/>
  <c r="BG89"/>
  <c r="BF89"/>
  <c r="T89"/>
  <c r="R89"/>
  <c r="P89"/>
  <c r="BK89"/>
  <c r="J89"/>
  <c r="BE89"/>
  <c r="BI87"/>
  <c r="BH87"/>
  <c r="BG87"/>
  <c r="BF87"/>
  <c r="T87"/>
  <c r="R87"/>
  <c r="P87"/>
  <c r="BK87"/>
  <c r="J87"/>
  <c r="BE87"/>
  <c r="BI85"/>
  <c r="BH85"/>
  <c r="BG85"/>
  <c r="BF85"/>
  <c r="T85"/>
  <c r="R85"/>
  <c r="P85"/>
  <c r="BK85"/>
  <c r="J85"/>
  <c r="BE85"/>
  <c r="BI83"/>
  <c r="BH83"/>
  <c r="BG83"/>
  <c r="BF83"/>
  <c r="T83"/>
  <c r="R83"/>
  <c r="P83"/>
  <c r="BK83"/>
  <c r="J83"/>
  <c r="BE83"/>
  <c r="BI81"/>
  <c r="F34"/>
  <c i="1" r="BD54"/>
  <c i="4" r="BH81"/>
  <c r="F33"/>
  <c i="1" r="BC54"/>
  <c i="4" r="BG81"/>
  <c r="F32"/>
  <c i="1" r="BB54"/>
  <c i="4" r="BF81"/>
  <c r="J31"/>
  <c i="1" r="AW54"/>
  <c i="4" r="F31"/>
  <c i="1" r="BA54"/>
  <c i="4" r="T81"/>
  <c r="T80"/>
  <c r="T79"/>
  <c r="T78"/>
  <c r="R81"/>
  <c r="R80"/>
  <c r="R79"/>
  <c r="R78"/>
  <c r="P81"/>
  <c r="P80"/>
  <c r="P79"/>
  <c r="P78"/>
  <c i="1" r="AU54"/>
  <c i="4" r="BK81"/>
  <c r="BK80"/>
  <c r="J80"/>
  <c r="BK79"/>
  <c r="J79"/>
  <c r="BK78"/>
  <c r="J78"/>
  <c r="J56"/>
  <c r="J27"/>
  <c i="1" r="AG54"/>
  <c i="4" r="J81"/>
  <c r="BE81"/>
  <c r="J30"/>
  <c i="1" r="AV54"/>
  <c i="4" r="F30"/>
  <c i="1" r="AZ54"/>
  <c i="4" r="J58"/>
  <c r="J57"/>
  <c r="J74"/>
  <c r="F74"/>
  <c r="F72"/>
  <c r="E70"/>
  <c r="J51"/>
  <c r="F51"/>
  <c r="F49"/>
  <c r="E47"/>
  <c r="J36"/>
  <c r="J18"/>
  <c r="E18"/>
  <c r="F75"/>
  <c r="F52"/>
  <c r="J17"/>
  <c r="J12"/>
  <c r="J72"/>
  <c r="J49"/>
  <c r="E7"/>
  <c r="E68"/>
  <c r="E45"/>
  <c i="1" r="AY53"/>
  <c r="AX53"/>
  <c i="3" r="BI215"/>
  <c r="BH215"/>
  <c r="BG215"/>
  <c r="BF215"/>
  <c r="T215"/>
  <c r="T214"/>
  <c r="T213"/>
  <c r="R215"/>
  <c r="R214"/>
  <c r="R213"/>
  <c r="P215"/>
  <c r="P214"/>
  <c r="P213"/>
  <c r="BK215"/>
  <c r="BK214"/>
  <c r="J214"/>
  <c r="BK213"/>
  <c r="J213"/>
  <c r="J215"/>
  <c r="BE215"/>
  <c r="J69"/>
  <c r="J68"/>
  <c r="BI210"/>
  <c r="BH210"/>
  <c r="BG210"/>
  <c r="BF210"/>
  <c r="T210"/>
  <c r="R210"/>
  <c r="P210"/>
  <c r="BK210"/>
  <c r="J210"/>
  <c r="BE210"/>
  <c r="BI207"/>
  <c r="BH207"/>
  <c r="BG207"/>
  <c r="BF207"/>
  <c r="T207"/>
  <c r="R207"/>
  <c r="P207"/>
  <c r="BK207"/>
  <c r="J207"/>
  <c r="BE207"/>
  <c r="BI204"/>
  <c r="BH204"/>
  <c r="BG204"/>
  <c r="BF204"/>
  <c r="T204"/>
  <c r="R204"/>
  <c r="P204"/>
  <c r="BK204"/>
  <c r="J204"/>
  <c r="BE204"/>
  <c r="BI201"/>
  <c r="BH201"/>
  <c r="BG201"/>
  <c r="BF201"/>
  <c r="T201"/>
  <c r="R201"/>
  <c r="P201"/>
  <c r="BK201"/>
  <c r="J201"/>
  <c r="BE201"/>
  <c r="BI198"/>
  <c r="BH198"/>
  <c r="BG198"/>
  <c r="BF198"/>
  <c r="T198"/>
  <c r="R198"/>
  <c r="P198"/>
  <c r="BK198"/>
  <c r="J198"/>
  <c r="BE198"/>
  <c r="BI195"/>
  <c r="BH195"/>
  <c r="BG195"/>
  <c r="BF195"/>
  <c r="T195"/>
  <c r="T194"/>
  <c r="R195"/>
  <c r="R194"/>
  <c r="P195"/>
  <c r="P194"/>
  <c r="BK195"/>
  <c r="BK194"/>
  <c r="J194"/>
  <c r="J195"/>
  <c r="BE195"/>
  <c r="J67"/>
  <c r="BI190"/>
  <c r="BH190"/>
  <c r="BG190"/>
  <c r="BF190"/>
  <c r="T190"/>
  <c r="R190"/>
  <c r="P190"/>
  <c r="BK190"/>
  <c r="J190"/>
  <c r="BE190"/>
  <c r="BI183"/>
  <c r="BH183"/>
  <c r="BG183"/>
  <c r="BF183"/>
  <c r="T183"/>
  <c r="R183"/>
  <c r="P183"/>
  <c r="BK183"/>
  <c r="J183"/>
  <c r="BE183"/>
  <c r="BI179"/>
  <c r="BH179"/>
  <c r="BG179"/>
  <c r="BF179"/>
  <c r="T179"/>
  <c r="R179"/>
  <c r="P179"/>
  <c r="BK179"/>
  <c r="J179"/>
  <c r="BE179"/>
  <c r="BI175"/>
  <c r="BH175"/>
  <c r="BG175"/>
  <c r="BF175"/>
  <c r="T175"/>
  <c r="R175"/>
  <c r="P175"/>
  <c r="BK175"/>
  <c r="J175"/>
  <c r="BE175"/>
  <c r="BI174"/>
  <c r="BH174"/>
  <c r="BG174"/>
  <c r="BF174"/>
  <c r="T174"/>
  <c r="R174"/>
  <c r="P174"/>
  <c r="BK174"/>
  <c r="J174"/>
  <c r="BE174"/>
  <c r="BI171"/>
  <c r="BH171"/>
  <c r="BG171"/>
  <c r="BF171"/>
  <c r="T171"/>
  <c r="R171"/>
  <c r="P171"/>
  <c r="BK171"/>
  <c r="J171"/>
  <c r="BE171"/>
  <c r="BI168"/>
  <c r="BH168"/>
  <c r="BG168"/>
  <c r="BF168"/>
  <c r="T168"/>
  <c r="R168"/>
  <c r="P168"/>
  <c r="BK168"/>
  <c r="J168"/>
  <c r="BE168"/>
  <c r="BI166"/>
  <c r="BH166"/>
  <c r="BG166"/>
  <c r="BF166"/>
  <c r="T166"/>
  <c r="R166"/>
  <c r="P166"/>
  <c r="BK166"/>
  <c r="J166"/>
  <c r="BE166"/>
  <c r="BI163"/>
  <c r="BH163"/>
  <c r="BG163"/>
  <c r="BF163"/>
  <c r="T163"/>
  <c r="R163"/>
  <c r="P163"/>
  <c r="BK163"/>
  <c r="J163"/>
  <c r="BE163"/>
  <c r="BI160"/>
  <c r="BH160"/>
  <c r="BG160"/>
  <c r="BF160"/>
  <c r="T160"/>
  <c r="R160"/>
  <c r="P160"/>
  <c r="BK160"/>
  <c r="J160"/>
  <c r="BE160"/>
  <c r="BI158"/>
  <c r="BH158"/>
  <c r="BG158"/>
  <c r="BF158"/>
  <c r="T158"/>
  <c r="R158"/>
  <c r="P158"/>
  <c r="BK158"/>
  <c r="J158"/>
  <c r="BE158"/>
  <c r="BI155"/>
  <c r="BH155"/>
  <c r="BG155"/>
  <c r="BF155"/>
  <c r="T155"/>
  <c r="R155"/>
  <c r="P155"/>
  <c r="BK155"/>
  <c r="J155"/>
  <c r="BE155"/>
  <c r="BI152"/>
  <c r="BH152"/>
  <c r="BG152"/>
  <c r="BF152"/>
  <c r="T152"/>
  <c r="T151"/>
  <c r="R152"/>
  <c r="R151"/>
  <c r="P152"/>
  <c r="P151"/>
  <c r="BK152"/>
  <c r="BK151"/>
  <c r="J151"/>
  <c r="J152"/>
  <c r="BE152"/>
  <c r="J66"/>
  <c r="BI148"/>
  <c r="BH148"/>
  <c r="BG148"/>
  <c r="BF148"/>
  <c r="T148"/>
  <c r="T147"/>
  <c r="R148"/>
  <c r="R147"/>
  <c r="P148"/>
  <c r="P147"/>
  <c r="BK148"/>
  <c r="BK147"/>
  <c r="J147"/>
  <c r="J148"/>
  <c r="BE148"/>
  <c r="J65"/>
  <c r="BI146"/>
  <c r="BH146"/>
  <c r="BG146"/>
  <c r="BF146"/>
  <c r="T146"/>
  <c r="R146"/>
  <c r="P146"/>
  <c r="BK146"/>
  <c r="J146"/>
  <c r="BE146"/>
  <c r="BI144"/>
  <c r="BH144"/>
  <c r="BG144"/>
  <c r="BF144"/>
  <c r="T144"/>
  <c r="R144"/>
  <c r="P144"/>
  <c r="BK144"/>
  <c r="J144"/>
  <c r="BE144"/>
  <c r="BI143"/>
  <c r="BH143"/>
  <c r="BG143"/>
  <c r="BF143"/>
  <c r="T143"/>
  <c r="R143"/>
  <c r="P143"/>
  <c r="BK143"/>
  <c r="J143"/>
  <c r="BE143"/>
  <c r="BI140"/>
  <c r="BH140"/>
  <c r="BG140"/>
  <c r="BF140"/>
  <c r="T140"/>
  <c r="R140"/>
  <c r="P140"/>
  <c r="BK140"/>
  <c r="J140"/>
  <c r="BE140"/>
  <c r="BI136"/>
  <c r="BH136"/>
  <c r="BG136"/>
  <c r="BF136"/>
  <c r="T136"/>
  <c r="R136"/>
  <c r="P136"/>
  <c r="BK136"/>
  <c r="J136"/>
  <c r="BE136"/>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5"/>
  <c r="BH125"/>
  <c r="BG125"/>
  <c r="BF125"/>
  <c r="T125"/>
  <c r="R125"/>
  <c r="P125"/>
  <c r="BK125"/>
  <c r="J125"/>
  <c r="BE125"/>
  <c r="BI121"/>
  <c r="BH121"/>
  <c r="BG121"/>
  <c r="BF121"/>
  <c r="T121"/>
  <c r="R121"/>
  <c r="P121"/>
  <c r="BK121"/>
  <c r="J121"/>
  <c r="BE121"/>
  <c r="BI117"/>
  <c r="BH117"/>
  <c r="BG117"/>
  <c r="BF117"/>
  <c r="T117"/>
  <c r="T116"/>
  <c r="T115"/>
  <c r="R117"/>
  <c r="R116"/>
  <c r="R115"/>
  <c r="P117"/>
  <c r="P116"/>
  <c r="P115"/>
  <c r="BK117"/>
  <c r="BK116"/>
  <c r="J116"/>
  <c r="BK115"/>
  <c r="J115"/>
  <c r="J117"/>
  <c r="BE117"/>
  <c r="J64"/>
  <c r="J63"/>
  <c r="BI112"/>
  <c r="BH112"/>
  <c r="BG112"/>
  <c r="BF112"/>
  <c r="T112"/>
  <c r="T111"/>
  <c r="R112"/>
  <c r="R111"/>
  <c r="P112"/>
  <c r="P111"/>
  <c r="BK112"/>
  <c r="BK111"/>
  <c r="J111"/>
  <c r="J112"/>
  <c r="BE112"/>
  <c r="J62"/>
  <c r="BI110"/>
  <c r="BH110"/>
  <c r="BG110"/>
  <c r="BF110"/>
  <c r="T110"/>
  <c r="R110"/>
  <c r="P110"/>
  <c r="BK110"/>
  <c r="J110"/>
  <c r="BE110"/>
  <c r="BI109"/>
  <c r="BH109"/>
  <c r="BG109"/>
  <c r="BF109"/>
  <c r="T109"/>
  <c r="R109"/>
  <c r="P109"/>
  <c r="BK109"/>
  <c r="J109"/>
  <c r="BE109"/>
  <c r="BI107"/>
  <c r="BH107"/>
  <c r="BG107"/>
  <c r="BF107"/>
  <c r="T107"/>
  <c r="R107"/>
  <c r="P107"/>
  <c r="BK107"/>
  <c r="J107"/>
  <c r="BE107"/>
  <c r="BI105"/>
  <c r="BH105"/>
  <c r="BG105"/>
  <c r="BF105"/>
  <c r="T105"/>
  <c r="R105"/>
  <c r="P105"/>
  <c r="BK105"/>
  <c r="J105"/>
  <c r="BE105"/>
  <c r="BI104"/>
  <c r="BH104"/>
  <c r="BG104"/>
  <c r="BF104"/>
  <c r="T104"/>
  <c r="T103"/>
  <c r="T102"/>
  <c r="R104"/>
  <c r="R103"/>
  <c r="R102"/>
  <c r="P104"/>
  <c r="P103"/>
  <c r="P102"/>
  <c r="BK104"/>
  <c r="BK103"/>
  <c r="J103"/>
  <c r="BK102"/>
  <c r="J102"/>
  <c r="J104"/>
  <c r="BE104"/>
  <c r="J61"/>
  <c r="J60"/>
  <c r="BI99"/>
  <c r="BH99"/>
  <c r="BG99"/>
  <c r="BF99"/>
  <c r="T99"/>
  <c r="T98"/>
  <c r="R99"/>
  <c r="R98"/>
  <c r="P99"/>
  <c r="P98"/>
  <c r="BK99"/>
  <c r="BK98"/>
  <c r="J98"/>
  <c r="J99"/>
  <c r="BE99"/>
  <c r="J59"/>
  <c r="BI95"/>
  <c r="BH95"/>
  <c r="BG95"/>
  <c r="BF95"/>
  <c r="T95"/>
  <c r="R95"/>
  <c r="P95"/>
  <c r="BK95"/>
  <c r="J95"/>
  <c r="BE95"/>
  <c r="BI92"/>
  <c r="F34"/>
  <c i="1" r="BD53"/>
  <c i="3" r="BH92"/>
  <c r="F33"/>
  <c i="1" r="BC53"/>
  <c i="3" r="BG92"/>
  <c r="F32"/>
  <c i="1" r="BB53"/>
  <c i="3" r="BF92"/>
  <c r="J31"/>
  <c i="1" r="AW53"/>
  <c i="3" r="F31"/>
  <c i="1" r="BA53"/>
  <c i="3" r="T92"/>
  <c r="T91"/>
  <c r="T90"/>
  <c r="T89"/>
  <c r="R92"/>
  <c r="R91"/>
  <c r="R90"/>
  <c r="R89"/>
  <c r="P92"/>
  <c r="P91"/>
  <c r="P90"/>
  <c r="P89"/>
  <c i="1" r="AU53"/>
  <c i="3" r="BK92"/>
  <c r="BK91"/>
  <c r="J91"/>
  <c r="BK90"/>
  <c r="J90"/>
  <c r="BK89"/>
  <c r="J89"/>
  <c r="J56"/>
  <c r="J27"/>
  <c i="1" r="AG53"/>
  <c i="3" r="J92"/>
  <c r="BE92"/>
  <c r="J30"/>
  <c i="1" r="AV53"/>
  <c i="3" r="F30"/>
  <c i="1" r="AZ53"/>
  <c i="3" r="J58"/>
  <c r="J57"/>
  <c r="F83"/>
  <c r="E81"/>
  <c r="F49"/>
  <c r="E47"/>
  <c r="J36"/>
  <c r="J21"/>
  <c r="E21"/>
  <c r="J85"/>
  <c r="J51"/>
  <c r="J20"/>
  <c r="J18"/>
  <c r="E18"/>
  <c r="F86"/>
  <c r="F52"/>
  <c r="J17"/>
  <c r="J15"/>
  <c r="E15"/>
  <c r="F85"/>
  <c r="F51"/>
  <c r="J14"/>
  <c r="J12"/>
  <c r="J83"/>
  <c r="J49"/>
  <c r="E7"/>
  <c r="E79"/>
  <c r="E45"/>
  <c i="1" r="AY52"/>
  <c r="AX52"/>
  <c i="2" r="BI776"/>
  <c r="BH776"/>
  <c r="BG776"/>
  <c r="BF776"/>
  <c r="T776"/>
  <c r="R776"/>
  <c r="P776"/>
  <c r="BK776"/>
  <c r="J776"/>
  <c r="BE776"/>
  <c r="BI774"/>
  <c r="BH774"/>
  <c r="BG774"/>
  <c r="BF774"/>
  <c r="T774"/>
  <c r="T773"/>
  <c r="R774"/>
  <c r="R773"/>
  <c r="P774"/>
  <c r="P773"/>
  <c r="BK774"/>
  <c r="BK773"/>
  <c r="J773"/>
  <c r="J774"/>
  <c r="BE774"/>
  <c r="J71"/>
  <c r="BI771"/>
  <c r="BH771"/>
  <c r="BG771"/>
  <c r="BF771"/>
  <c r="T771"/>
  <c r="R771"/>
  <c r="P771"/>
  <c r="BK771"/>
  <c r="J771"/>
  <c r="BE771"/>
  <c r="BI769"/>
  <c r="BH769"/>
  <c r="BG769"/>
  <c r="BF769"/>
  <c r="T769"/>
  <c r="R769"/>
  <c r="P769"/>
  <c r="BK769"/>
  <c r="J769"/>
  <c r="BE769"/>
  <c r="BI766"/>
  <c r="BH766"/>
  <c r="BG766"/>
  <c r="BF766"/>
  <c r="T766"/>
  <c r="R766"/>
  <c r="P766"/>
  <c r="BK766"/>
  <c r="J766"/>
  <c r="BE766"/>
  <c r="BI765"/>
  <c r="BH765"/>
  <c r="BG765"/>
  <c r="BF765"/>
  <c r="T765"/>
  <c r="R765"/>
  <c r="P765"/>
  <c r="BK765"/>
  <c r="J765"/>
  <c r="BE765"/>
  <c r="BI760"/>
  <c r="BH760"/>
  <c r="BG760"/>
  <c r="BF760"/>
  <c r="T760"/>
  <c r="R760"/>
  <c r="P760"/>
  <c r="BK760"/>
  <c r="J760"/>
  <c r="BE760"/>
  <c r="BI759"/>
  <c r="BH759"/>
  <c r="BG759"/>
  <c r="BF759"/>
  <c r="T759"/>
  <c r="R759"/>
  <c r="P759"/>
  <c r="BK759"/>
  <c r="J759"/>
  <c r="BE759"/>
  <c r="BI758"/>
  <c r="BH758"/>
  <c r="BG758"/>
  <c r="BF758"/>
  <c r="T758"/>
  <c r="R758"/>
  <c r="P758"/>
  <c r="BK758"/>
  <c r="J758"/>
  <c r="BE758"/>
  <c r="BI753"/>
  <c r="BH753"/>
  <c r="BG753"/>
  <c r="BF753"/>
  <c r="T753"/>
  <c r="R753"/>
  <c r="P753"/>
  <c r="BK753"/>
  <c r="J753"/>
  <c r="BE753"/>
  <c r="BI747"/>
  <c r="BH747"/>
  <c r="BG747"/>
  <c r="BF747"/>
  <c r="T747"/>
  <c r="R747"/>
  <c r="P747"/>
  <c r="BK747"/>
  <c r="J747"/>
  <c r="BE747"/>
  <c r="BI744"/>
  <c r="BH744"/>
  <c r="BG744"/>
  <c r="BF744"/>
  <c r="T744"/>
  <c r="R744"/>
  <c r="P744"/>
  <c r="BK744"/>
  <c r="J744"/>
  <c r="BE744"/>
  <c r="BI732"/>
  <c r="BH732"/>
  <c r="BG732"/>
  <c r="BF732"/>
  <c r="T732"/>
  <c r="R732"/>
  <c r="P732"/>
  <c r="BK732"/>
  <c r="J732"/>
  <c r="BE732"/>
  <c r="BI729"/>
  <c r="BH729"/>
  <c r="BG729"/>
  <c r="BF729"/>
  <c r="T729"/>
  <c r="R729"/>
  <c r="P729"/>
  <c r="BK729"/>
  <c r="J729"/>
  <c r="BE729"/>
  <c r="BI724"/>
  <c r="BH724"/>
  <c r="BG724"/>
  <c r="BF724"/>
  <c r="T724"/>
  <c r="R724"/>
  <c r="P724"/>
  <c r="BK724"/>
  <c r="J724"/>
  <c r="BE724"/>
  <c r="BI722"/>
  <c r="BH722"/>
  <c r="BG722"/>
  <c r="BF722"/>
  <c r="T722"/>
  <c r="T721"/>
  <c r="T720"/>
  <c r="R722"/>
  <c r="R721"/>
  <c r="R720"/>
  <c r="P722"/>
  <c r="P721"/>
  <c r="P720"/>
  <c r="BK722"/>
  <c r="BK721"/>
  <c r="J721"/>
  <c r="BK720"/>
  <c r="J720"/>
  <c r="J722"/>
  <c r="BE722"/>
  <c r="J70"/>
  <c r="J69"/>
  <c r="BI718"/>
  <c r="BH718"/>
  <c r="BG718"/>
  <c r="BF718"/>
  <c r="T718"/>
  <c r="R718"/>
  <c r="P718"/>
  <c r="BK718"/>
  <c r="J718"/>
  <c r="BE718"/>
  <c r="BI715"/>
  <c r="BH715"/>
  <c r="BG715"/>
  <c r="BF715"/>
  <c r="T715"/>
  <c r="R715"/>
  <c r="P715"/>
  <c r="BK715"/>
  <c r="J715"/>
  <c r="BE715"/>
  <c r="BI713"/>
  <c r="BH713"/>
  <c r="BG713"/>
  <c r="BF713"/>
  <c r="T713"/>
  <c r="R713"/>
  <c r="P713"/>
  <c r="BK713"/>
  <c r="J713"/>
  <c r="BE713"/>
  <c r="BI710"/>
  <c r="BH710"/>
  <c r="BG710"/>
  <c r="BF710"/>
  <c r="T710"/>
  <c r="R710"/>
  <c r="P710"/>
  <c r="BK710"/>
  <c r="J710"/>
  <c r="BE710"/>
  <c r="BI707"/>
  <c r="BH707"/>
  <c r="BG707"/>
  <c r="BF707"/>
  <c r="T707"/>
  <c r="R707"/>
  <c r="P707"/>
  <c r="BK707"/>
  <c r="J707"/>
  <c r="BE707"/>
  <c r="BI703"/>
  <c r="BH703"/>
  <c r="BG703"/>
  <c r="BF703"/>
  <c r="T703"/>
  <c r="R703"/>
  <c r="P703"/>
  <c r="BK703"/>
  <c r="J703"/>
  <c r="BE703"/>
  <c r="BI700"/>
  <c r="BH700"/>
  <c r="BG700"/>
  <c r="BF700"/>
  <c r="T700"/>
  <c r="R700"/>
  <c r="P700"/>
  <c r="BK700"/>
  <c r="J700"/>
  <c r="BE700"/>
  <c r="BI697"/>
  <c r="BH697"/>
  <c r="BG697"/>
  <c r="BF697"/>
  <c r="T697"/>
  <c r="R697"/>
  <c r="P697"/>
  <c r="BK697"/>
  <c r="J697"/>
  <c r="BE697"/>
  <c r="BI694"/>
  <c r="BH694"/>
  <c r="BG694"/>
  <c r="BF694"/>
  <c r="T694"/>
  <c r="R694"/>
  <c r="P694"/>
  <c r="BK694"/>
  <c r="J694"/>
  <c r="BE694"/>
  <c r="BI691"/>
  <c r="BH691"/>
  <c r="BG691"/>
  <c r="BF691"/>
  <c r="T691"/>
  <c r="R691"/>
  <c r="P691"/>
  <c r="BK691"/>
  <c r="J691"/>
  <c r="BE691"/>
  <c r="BI688"/>
  <c r="BH688"/>
  <c r="BG688"/>
  <c r="BF688"/>
  <c r="T688"/>
  <c r="R688"/>
  <c r="P688"/>
  <c r="BK688"/>
  <c r="J688"/>
  <c r="BE688"/>
  <c r="BI685"/>
  <c r="BH685"/>
  <c r="BG685"/>
  <c r="BF685"/>
  <c r="T685"/>
  <c r="R685"/>
  <c r="P685"/>
  <c r="BK685"/>
  <c r="J685"/>
  <c r="BE685"/>
  <c r="BI682"/>
  <c r="BH682"/>
  <c r="BG682"/>
  <c r="BF682"/>
  <c r="T682"/>
  <c r="T681"/>
  <c r="R682"/>
  <c r="R681"/>
  <c r="P682"/>
  <c r="P681"/>
  <c r="BK682"/>
  <c r="BK681"/>
  <c r="J681"/>
  <c r="J682"/>
  <c r="BE682"/>
  <c r="J68"/>
  <c r="BI679"/>
  <c r="BH679"/>
  <c r="BG679"/>
  <c r="BF679"/>
  <c r="T679"/>
  <c r="T678"/>
  <c r="R679"/>
  <c r="R678"/>
  <c r="P679"/>
  <c r="P678"/>
  <c r="BK679"/>
  <c r="BK678"/>
  <c r="J678"/>
  <c r="J679"/>
  <c r="BE679"/>
  <c r="J67"/>
  <c r="BI673"/>
  <c r="BH673"/>
  <c r="BG673"/>
  <c r="BF673"/>
  <c r="T673"/>
  <c r="R673"/>
  <c r="P673"/>
  <c r="BK673"/>
  <c r="J673"/>
  <c r="BE673"/>
  <c r="BI668"/>
  <c r="BH668"/>
  <c r="BG668"/>
  <c r="BF668"/>
  <c r="T668"/>
  <c r="R668"/>
  <c r="P668"/>
  <c r="BK668"/>
  <c r="J668"/>
  <c r="BE668"/>
  <c r="BI665"/>
  <c r="BH665"/>
  <c r="BG665"/>
  <c r="BF665"/>
  <c r="T665"/>
  <c r="R665"/>
  <c r="P665"/>
  <c r="BK665"/>
  <c r="J665"/>
  <c r="BE665"/>
  <c r="BI663"/>
  <c r="BH663"/>
  <c r="BG663"/>
  <c r="BF663"/>
  <c r="T663"/>
  <c r="R663"/>
  <c r="P663"/>
  <c r="BK663"/>
  <c r="J663"/>
  <c r="BE663"/>
  <c r="BI660"/>
  <c r="BH660"/>
  <c r="BG660"/>
  <c r="BF660"/>
  <c r="T660"/>
  <c r="R660"/>
  <c r="P660"/>
  <c r="BK660"/>
  <c r="J660"/>
  <c r="BE660"/>
  <c r="BI654"/>
  <c r="BH654"/>
  <c r="BG654"/>
  <c r="BF654"/>
  <c r="T654"/>
  <c r="T653"/>
  <c r="R654"/>
  <c r="R653"/>
  <c r="P654"/>
  <c r="P653"/>
  <c r="BK654"/>
  <c r="BK653"/>
  <c r="J653"/>
  <c r="J654"/>
  <c r="BE654"/>
  <c r="J66"/>
  <c r="BI651"/>
  <c r="BH651"/>
  <c r="BG651"/>
  <c r="BF651"/>
  <c r="T651"/>
  <c r="R651"/>
  <c r="P651"/>
  <c r="BK651"/>
  <c r="J651"/>
  <c r="BE651"/>
  <c r="BI648"/>
  <c r="BH648"/>
  <c r="BG648"/>
  <c r="BF648"/>
  <c r="T648"/>
  <c r="R648"/>
  <c r="P648"/>
  <c r="BK648"/>
  <c r="J648"/>
  <c r="BE648"/>
  <c r="BI646"/>
  <c r="BH646"/>
  <c r="BG646"/>
  <c r="BF646"/>
  <c r="T646"/>
  <c r="R646"/>
  <c r="P646"/>
  <c r="BK646"/>
  <c r="J646"/>
  <c r="BE646"/>
  <c r="BI643"/>
  <c r="BH643"/>
  <c r="BG643"/>
  <c r="BF643"/>
  <c r="T643"/>
  <c r="R643"/>
  <c r="P643"/>
  <c r="BK643"/>
  <c r="J643"/>
  <c r="BE643"/>
  <c r="BI640"/>
  <c r="BH640"/>
  <c r="BG640"/>
  <c r="BF640"/>
  <c r="T640"/>
  <c r="R640"/>
  <c r="P640"/>
  <c r="BK640"/>
  <c r="J640"/>
  <c r="BE640"/>
  <c r="BI636"/>
  <c r="BH636"/>
  <c r="BG636"/>
  <c r="BF636"/>
  <c r="T636"/>
  <c r="R636"/>
  <c r="P636"/>
  <c r="BK636"/>
  <c r="J636"/>
  <c r="BE636"/>
  <c r="BI633"/>
  <c r="BH633"/>
  <c r="BG633"/>
  <c r="BF633"/>
  <c r="T633"/>
  <c r="R633"/>
  <c r="P633"/>
  <c r="BK633"/>
  <c r="J633"/>
  <c r="BE633"/>
  <c r="BI631"/>
  <c r="BH631"/>
  <c r="BG631"/>
  <c r="BF631"/>
  <c r="T631"/>
  <c r="R631"/>
  <c r="P631"/>
  <c r="BK631"/>
  <c r="J631"/>
  <c r="BE631"/>
  <c r="BI629"/>
  <c r="BH629"/>
  <c r="BG629"/>
  <c r="BF629"/>
  <c r="T629"/>
  <c r="R629"/>
  <c r="P629"/>
  <c r="BK629"/>
  <c r="J629"/>
  <c r="BE629"/>
  <c r="BI622"/>
  <c r="BH622"/>
  <c r="BG622"/>
  <c r="BF622"/>
  <c r="T622"/>
  <c r="R622"/>
  <c r="P622"/>
  <c r="BK622"/>
  <c r="J622"/>
  <c r="BE622"/>
  <c r="BI617"/>
  <c r="BH617"/>
  <c r="BG617"/>
  <c r="BF617"/>
  <c r="T617"/>
  <c r="R617"/>
  <c r="P617"/>
  <c r="BK617"/>
  <c r="J617"/>
  <c r="BE617"/>
  <c r="BI612"/>
  <c r="BH612"/>
  <c r="BG612"/>
  <c r="BF612"/>
  <c r="T612"/>
  <c r="R612"/>
  <c r="P612"/>
  <c r="BK612"/>
  <c r="J612"/>
  <c r="BE612"/>
  <c r="BI609"/>
  <c r="BH609"/>
  <c r="BG609"/>
  <c r="BF609"/>
  <c r="T609"/>
  <c r="R609"/>
  <c r="P609"/>
  <c r="BK609"/>
  <c r="J609"/>
  <c r="BE609"/>
  <c r="BI606"/>
  <c r="BH606"/>
  <c r="BG606"/>
  <c r="BF606"/>
  <c r="T606"/>
  <c r="R606"/>
  <c r="P606"/>
  <c r="BK606"/>
  <c r="J606"/>
  <c r="BE606"/>
  <c r="BI603"/>
  <c r="BH603"/>
  <c r="BG603"/>
  <c r="BF603"/>
  <c r="T603"/>
  <c r="R603"/>
  <c r="P603"/>
  <c r="BK603"/>
  <c r="J603"/>
  <c r="BE603"/>
  <c r="BI601"/>
  <c r="BH601"/>
  <c r="BG601"/>
  <c r="BF601"/>
  <c r="T601"/>
  <c r="R601"/>
  <c r="P601"/>
  <c r="BK601"/>
  <c r="J601"/>
  <c r="BE601"/>
  <c r="BI599"/>
  <c r="BH599"/>
  <c r="BG599"/>
  <c r="BF599"/>
  <c r="T599"/>
  <c r="R599"/>
  <c r="P599"/>
  <c r="BK599"/>
  <c r="J599"/>
  <c r="BE599"/>
  <c r="BI596"/>
  <c r="BH596"/>
  <c r="BG596"/>
  <c r="BF596"/>
  <c r="T596"/>
  <c r="R596"/>
  <c r="P596"/>
  <c r="BK596"/>
  <c r="J596"/>
  <c r="BE596"/>
  <c r="BI593"/>
  <c r="BH593"/>
  <c r="BG593"/>
  <c r="BF593"/>
  <c r="T593"/>
  <c r="R593"/>
  <c r="P593"/>
  <c r="BK593"/>
  <c r="J593"/>
  <c r="BE593"/>
  <c r="BI590"/>
  <c r="BH590"/>
  <c r="BG590"/>
  <c r="BF590"/>
  <c r="T590"/>
  <c r="R590"/>
  <c r="P590"/>
  <c r="BK590"/>
  <c r="J590"/>
  <c r="BE590"/>
  <c r="BI587"/>
  <c r="BH587"/>
  <c r="BG587"/>
  <c r="BF587"/>
  <c r="T587"/>
  <c r="R587"/>
  <c r="P587"/>
  <c r="BK587"/>
  <c r="J587"/>
  <c r="BE587"/>
  <c r="BI585"/>
  <c r="BH585"/>
  <c r="BG585"/>
  <c r="BF585"/>
  <c r="T585"/>
  <c r="R585"/>
  <c r="P585"/>
  <c r="BK585"/>
  <c r="J585"/>
  <c r="BE585"/>
  <c r="BI584"/>
  <c r="BH584"/>
  <c r="BG584"/>
  <c r="BF584"/>
  <c r="T584"/>
  <c r="R584"/>
  <c r="P584"/>
  <c r="BK584"/>
  <c r="J584"/>
  <c r="BE584"/>
  <c r="BI581"/>
  <c r="BH581"/>
  <c r="BG581"/>
  <c r="BF581"/>
  <c r="T581"/>
  <c r="R581"/>
  <c r="P581"/>
  <c r="BK581"/>
  <c r="J581"/>
  <c r="BE581"/>
  <c r="BI580"/>
  <c r="BH580"/>
  <c r="BG580"/>
  <c r="BF580"/>
  <c r="T580"/>
  <c r="R580"/>
  <c r="P580"/>
  <c r="BK580"/>
  <c r="J580"/>
  <c r="BE580"/>
  <c r="BI579"/>
  <c r="BH579"/>
  <c r="BG579"/>
  <c r="BF579"/>
  <c r="T579"/>
  <c r="R579"/>
  <c r="P579"/>
  <c r="BK579"/>
  <c r="J579"/>
  <c r="BE579"/>
  <c r="BI575"/>
  <c r="BH575"/>
  <c r="BG575"/>
  <c r="BF575"/>
  <c r="T575"/>
  <c r="R575"/>
  <c r="P575"/>
  <c r="BK575"/>
  <c r="J575"/>
  <c r="BE575"/>
  <c r="BI572"/>
  <c r="BH572"/>
  <c r="BG572"/>
  <c r="BF572"/>
  <c r="T572"/>
  <c r="R572"/>
  <c r="P572"/>
  <c r="BK572"/>
  <c r="J572"/>
  <c r="BE572"/>
  <c r="BI569"/>
  <c r="BH569"/>
  <c r="BG569"/>
  <c r="BF569"/>
  <c r="T569"/>
  <c r="R569"/>
  <c r="P569"/>
  <c r="BK569"/>
  <c r="J569"/>
  <c r="BE569"/>
  <c r="BI564"/>
  <c r="BH564"/>
  <c r="BG564"/>
  <c r="BF564"/>
  <c r="T564"/>
  <c r="R564"/>
  <c r="P564"/>
  <c r="BK564"/>
  <c r="J564"/>
  <c r="BE564"/>
  <c r="BI561"/>
  <c r="BH561"/>
  <c r="BG561"/>
  <c r="BF561"/>
  <c r="T561"/>
  <c r="R561"/>
  <c r="P561"/>
  <c r="BK561"/>
  <c r="J561"/>
  <c r="BE561"/>
  <c r="BI558"/>
  <c r="BH558"/>
  <c r="BG558"/>
  <c r="BF558"/>
  <c r="T558"/>
  <c r="R558"/>
  <c r="P558"/>
  <c r="BK558"/>
  <c r="J558"/>
  <c r="BE558"/>
  <c r="BI557"/>
  <c r="BH557"/>
  <c r="BG557"/>
  <c r="BF557"/>
  <c r="T557"/>
  <c r="R557"/>
  <c r="P557"/>
  <c r="BK557"/>
  <c r="J557"/>
  <c r="BE557"/>
  <c r="BI553"/>
  <c r="BH553"/>
  <c r="BG553"/>
  <c r="BF553"/>
  <c r="T553"/>
  <c r="R553"/>
  <c r="P553"/>
  <c r="BK553"/>
  <c r="J553"/>
  <c r="BE553"/>
  <c r="BI546"/>
  <c r="BH546"/>
  <c r="BG546"/>
  <c r="BF546"/>
  <c r="T546"/>
  <c r="R546"/>
  <c r="P546"/>
  <c r="BK546"/>
  <c r="J546"/>
  <c r="BE546"/>
  <c r="BI542"/>
  <c r="BH542"/>
  <c r="BG542"/>
  <c r="BF542"/>
  <c r="T542"/>
  <c r="R542"/>
  <c r="P542"/>
  <c r="BK542"/>
  <c r="J542"/>
  <c r="BE542"/>
  <c r="BI539"/>
  <c r="BH539"/>
  <c r="BG539"/>
  <c r="BF539"/>
  <c r="T539"/>
  <c r="R539"/>
  <c r="P539"/>
  <c r="BK539"/>
  <c r="J539"/>
  <c r="BE539"/>
  <c r="BI537"/>
  <c r="BH537"/>
  <c r="BG537"/>
  <c r="BF537"/>
  <c r="T537"/>
  <c r="R537"/>
  <c r="P537"/>
  <c r="BK537"/>
  <c r="J537"/>
  <c r="BE537"/>
  <c r="BI534"/>
  <c r="BH534"/>
  <c r="BG534"/>
  <c r="BF534"/>
  <c r="T534"/>
  <c r="R534"/>
  <c r="P534"/>
  <c r="BK534"/>
  <c r="J534"/>
  <c r="BE534"/>
  <c r="BI532"/>
  <c r="BH532"/>
  <c r="BG532"/>
  <c r="BF532"/>
  <c r="T532"/>
  <c r="T531"/>
  <c r="R532"/>
  <c r="R531"/>
  <c r="P532"/>
  <c r="P531"/>
  <c r="BK532"/>
  <c r="BK531"/>
  <c r="J531"/>
  <c r="J532"/>
  <c r="BE532"/>
  <c r="J65"/>
  <c r="BI527"/>
  <c r="BH527"/>
  <c r="BG527"/>
  <c r="BF527"/>
  <c r="T527"/>
  <c r="R527"/>
  <c r="P527"/>
  <c r="BK527"/>
  <c r="J527"/>
  <c r="BE527"/>
  <c r="BI524"/>
  <c r="BH524"/>
  <c r="BG524"/>
  <c r="BF524"/>
  <c r="T524"/>
  <c r="R524"/>
  <c r="P524"/>
  <c r="BK524"/>
  <c r="J524"/>
  <c r="BE524"/>
  <c r="BI522"/>
  <c r="BH522"/>
  <c r="BG522"/>
  <c r="BF522"/>
  <c r="T522"/>
  <c r="R522"/>
  <c r="P522"/>
  <c r="BK522"/>
  <c r="J522"/>
  <c r="BE522"/>
  <c r="BI519"/>
  <c r="BH519"/>
  <c r="BG519"/>
  <c r="BF519"/>
  <c r="T519"/>
  <c r="T518"/>
  <c r="R519"/>
  <c r="R518"/>
  <c r="P519"/>
  <c r="P518"/>
  <c r="BK519"/>
  <c r="BK518"/>
  <c r="J518"/>
  <c r="J519"/>
  <c r="BE519"/>
  <c r="J64"/>
  <c r="BI515"/>
  <c r="BH515"/>
  <c r="BG515"/>
  <c r="BF515"/>
  <c r="T515"/>
  <c r="R515"/>
  <c r="P515"/>
  <c r="BK515"/>
  <c r="J515"/>
  <c r="BE515"/>
  <c r="BI513"/>
  <c r="BH513"/>
  <c r="BG513"/>
  <c r="BF513"/>
  <c r="T513"/>
  <c r="R513"/>
  <c r="P513"/>
  <c r="BK513"/>
  <c r="J513"/>
  <c r="BE513"/>
  <c r="BI511"/>
  <c r="BH511"/>
  <c r="BG511"/>
  <c r="BF511"/>
  <c r="T511"/>
  <c r="R511"/>
  <c r="P511"/>
  <c r="BK511"/>
  <c r="J511"/>
  <c r="BE511"/>
  <c r="BI508"/>
  <c r="BH508"/>
  <c r="BG508"/>
  <c r="BF508"/>
  <c r="T508"/>
  <c r="R508"/>
  <c r="P508"/>
  <c r="BK508"/>
  <c r="J508"/>
  <c r="BE508"/>
  <c r="BI504"/>
  <c r="BH504"/>
  <c r="BG504"/>
  <c r="BF504"/>
  <c r="T504"/>
  <c r="R504"/>
  <c r="P504"/>
  <c r="BK504"/>
  <c r="J504"/>
  <c r="BE504"/>
  <c r="BI502"/>
  <c r="BH502"/>
  <c r="BG502"/>
  <c r="BF502"/>
  <c r="T502"/>
  <c r="R502"/>
  <c r="P502"/>
  <c r="BK502"/>
  <c r="J502"/>
  <c r="BE502"/>
  <c r="BI499"/>
  <c r="BH499"/>
  <c r="BG499"/>
  <c r="BF499"/>
  <c r="T499"/>
  <c r="T498"/>
  <c r="R499"/>
  <c r="R498"/>
  <c r="P499"/>
  <c r="P498"/>
  <c r="BK499"/>
  <c r="BK498"/>
  <c r="J498"/>
  <c r="J499"/>
  <c r="BE499"/>
  <c r="J63"/>
  <c r="BI494"/>
  <c r="BH494"/>
  <c r="BG494"/>
  <c r="BF494"/>
  <c r="T494"/>
  <c r="R494"/>
  <c r="P494"/>
  <c r="BK494"/>
  <c r="J494"/>
  <c r="BE494"/>
  <c r="BI489"/>
  <c r="BH489"/>
  <c r="BG489"/>
  <c r="BF489"/>
  <c r="T489"/>
  <c r="R489"/>
  <c r="P489"/>
  <c r="BK489"/>
  <c r="J489"/>
  <c r="BE489"/>
  <c r="BI486"/>
  <c r="BH486"/>
  <c r="BG486"/>
  <c r="BF486"/>
  <c r="T486"/>
  <c r="R486"/>
  <c r="P486"/>
  <c r="BK486"/>
  <c r="J486"/>
  <c r="BE486"/>
  <c r="BI481"/>
  <c r="BH481"/>
  <c r="BG481"/>
  <c r="BF481"/>
  <c r="T481"/>
  <c r="R481"/>
  <c r="P481"/>
  <c r="BK481"/>
  <c r="J481"/>
  <c r="BE481"/>
  <c r="BI475"/>
  <c r="BH475"/>
  <c r="BG475"/>
  <c r="BF475"/>
  <c r="T475"/>
  <c r="R475"/>
  <c r="P475"/>
  <c r="BK475"/>
  <c r="J475"/>
  <c r="BE475"/>
  <c r="BI469"/>
  <c r="BH469"/>
  <c r="BG469"/>
  <c r="BF469"/>
  <c r="T469"/>
  <c r="R469"/>
  <c r="P469"/>
  <c r="BK469"/>
  <c r="J469"/>
  <c r="BE469"/>
  <c r="BI465"/>
  <c r="BH465"/>
  <c r="BG465"/>
  <c r="BF465"/>
  <c r="T465"/>
  <c r="R465"/>
  <c r="P465"/>
  <c r="BK465"/>
  <c r="J465"/>
  <c r="BE465"/>
  <c r="BI461"/>
  <c r="BH461"/>
  <c r="BG461"/>
  <c r="BF461"/>
  <c r="T461"/>
  <c r="R461"/>
  <c r="P461"/>
  <c r="BK461"/>
  <c r="J461"/>
  <c r="BE461"/>
  <c r="BI456"/>
  <c r="BH456"/>
  <c r="BG456"/>
  <c r="BF456"/>
  <c r="T456"/>
  <c r="R456"/>
  <c r="P456"/>
  <c r="BK456"/>
  <c r="J456"/>
  <c r="BE456"/>
  <c r="BI451"/>
  <c r="BH451"/>
  <c r="BG451"/>
  <c r="BF451"/>
  <c r="T451"/>
  <c r="R451"/>
  <c r="P451"/>
  <c r="BK451"/>
  <c r="J451"/>
  <c r="BE451"/>
  <c r="BI447"/>
  <c r="BH447"/>
  <c r="BG447"/>
  <c r="BF447"/>
  <c r="T447"/>
  <c r="T446"/>
  <c r="R447"/>
  <c r="R446"/>
  <c r="P447"/>
  <c r="P446"/>
  <c r="BK447"/>
  <c r="BK446"/>
  <c r="J446"/>
  <c r="J447"/>
  <c r="BE447"/>
  <c r="J62"/>
  <c r="BI440"/>
  <c r="BH440"/>
  <c r="BG440"/>
  <c r="BF440"/>
  <c r="T440"/>
  <c r="R440"/>
  <c r="P440"/>
  <c r="BK440"/>
  <c r="J440"/>
  <c r="BE440"/>
  <c r="BI437"/>
  <c r="BH437"/>
  <c r="BG437"/>
  <c r="BF437"/>
  <c r="T437"/>
  <c r="R437"/>
  <c r="P437"/>
  <c r="BK437"/>
  <c r="J437"/>
  <c r="BE437"/>
  <c r="BI432"/>
  <c r="BH432"/>
  <c r="BG432"/>
  <c r="BF432"/>
  <c r="T432"/>
  <c r="R432"/>
  <c r="P432"/>
  <c r="BK432"/>
  <c r="J432"/>
  <c r="BE432"/>
  <c r="BI429"/>
  <c r="BH429"/>
  <c r="BG429"/>
  <c r="BF429"/>
  <c r="T429"/>
  <c r="R429"/>
  <c r="P429"/>
  <c r="BK429"/>
  <c r="J429"/>
  <c r="BE429"/>
  <c r="BI427"/>
  <c r="BH427"/>
  <c r="BG427"/>
  <c r="BF427"/>
  <c r="T427"/>
  <c r="R427"/>
  <c r="P427"/>
  <c r="BK427"/>
  <c r="J427"/>
  <c r="BE427"/>
  <c r="BI423"/>
  <c r="BH423"/>
  <c r="BG423"/>
  <c r="BF423"/>
  <c r="T423"/>
  <c r="R423"/>
  <c r="P423"/>
  <c r="BK423"/>
  <c r="J423"/>
  <c r="BE423"/>
  <c r="BI420"/>
  <c r="BH420"/>
  <c r="BG420"/>
  <c r="BF420"/>
  <c r="T420"/>
  <c r="R420"/>
  <c r="P420"/>
  <c r="BK420"/>
  <c r="J420"/>
  <c r="BE420"/>
  <c r="BI417"/>
  <c r="BH417"/>
  <c r="BG417"/>
  <c r="BF417"/>
  <c r="T417"/>
  <c r="R417"/>
  <c r="P417"/>
  <c r="BK417"/>
  <c r="J417"/>
  <c r="BE417"/>
  <c r="BI414"/>
  <c r="BH414"/>
  <c r="BG414"/>
  <c r="BF414"/>
  <c r="T414"/>
  <c r="R414"/>
  <c r="P414"/>
  <c r="BK414"/>
  <c r="J414"/>
  <c r="BE414"/>
  <c r="BI411"/>
  <c r="BH411"/>
  <c r="BG411"/>
  <c r="BF411"/>
  <c r="T411"/>
  <c r="R411"/>
  <c r="P411"/>
  <c r="BK411"/>
  <c r="J411"/>
  <c r="BE411"/>
  <c r="BI406"/>
  <c r="BH406"/>
  <c r="BG406"/>
  <c r="BF406"/>
  <c r="T406"/>
  <c r="R406"/>
  <c r="P406"/>
  <c r="BK406"/>
  <c r="J406"/>
  <c r="BE406"/>
  <c r="BI401"/>
  <c r="BH401"/>
  <c r="BG401"/>
  <c r="BF401"/>
  <c r="T401"/>
  <c r="R401"/>
  <c r="P401"/>
  <c r="BK401"/>
  <c r="J401"/>
  <c r="BE401"/>
  <c r="BI398"/>
  <c r="BH398"/>
  <c r="BG398"/>
  <c r="BF398"/>
  <c r="T398"/>
  <c r="R398"/>
  <c r="P398"/>
  <c r="BK398"/>
  <c r="J398"/>
  <c r="BE398"/>
  <c r="BI392"/>
  <c r="BH392"/>
  <c r="BG392"/>
  <c r="BF392"/>
  <c r="T392"/>
  <c r="R392"/>
  <c r="P392"/>
  <c r="BK392"/>
  <c r="J392"/>
  <c r="BE392"/>
  <c r="BI389"/>
  <c r="BH389"/>
  <c r="BG389"/>
  <c r="BF389"/>
  <c r="T389"/>
  <c r="R389"/>
  <c r="P389"/>
  <c r="BK389"/>
  <c r="J389"/>
  <c r="BE389"/>
  <c r="BI386"/>
  <c r="BH386"/>
  <c r="BG386"/>
  <c r="BF386"/>
  <c r="T386"/>
  <c r="R386"/>
  <c r="P386"/>
  <c r="BK386"/>
  <c r="J386"/>
  <c r="BE386"/>
  <c r="BI384"/>
  <c r="BH384"/>
  <c r="BG384"/>
  <c r="BF384"/>
  <c r="T384"/>
  <c r="R384"/>
  <c r="P384"/>
  <c r="BK384"/>
  <c r="J384"/>
  <c r="BE384"/>
  <c r="BI379"/>
  <c r="BH379"/>
  <c r="BG379"/>
  <c r="BF379"/>
  <c r="T379"/>
  <c r="R379"/>
  <c r="P379"/>
  <c r="BK379"/>
  <c r="J379"/>
  <c r="BE379"/>
  <c r="BI376"/>
  <c r="BH376"/>
  <c r="BG376"/>
  <c r="BF376"/>
  <c r="T376"/>
  <c r="R376"/>
  <c r="P376"/>
  <c r="BK376"/>
  <c r="J376"/>
  <c r="BE376"/>
  <c r="BI371"/>
  <c r="BH371"/>
  <c r="BG371"/>
  <c r="BF371"/>
  <c r="T371"/>
  <c r="R371"/>
  <c r="P371"/>
  <c r="BK371"/>
  <c r="J371"/>
  <c r="BE371"/>
  <c r="BI369"/>
  <c r="BH369"/>
  <c r="BG369"/>
  <c r="BF369"/>
  <c r="T369"/>
  <c r="R369"/>
  <c r="P369"/>
  <c r="BK369"/>
  <c r="J369"/>
  <c r="BE369"/>
  <c r="BI367"/>
  <c r="BH367"/>
  <c r="BG367"/>
  <c r="BF367"/>
  <c r="T367"/>
  <c r="R367"/>
  <c r="P367"/>
  <c r="BK367"/>
  <c r="J367"/>
  <c r="BE367"/>
  <c r="BI363"/>
  <c r="BH363"/>
  <c r="BG363"/>
  <c r="BF363"/>
  <c r="T363"/>
  <c r="R363"/>
  <c r="P363"/>
  <c r="BK363"/>
  <c r="J363"/>
  <c r="BE363"/>
  <c r="BI358"/>
  <c r="BH358"/>
  <c r="BG358"/>
  <c r="BF358"/>
  <c r="T358"/>
  <c r="R358"/>
  <c r="P358"/>
  <c r="BK358"/>
  <c r="J358"/>
  <c r="BE358"/>
  <c r="BI355"/>
  <c r="BH355"/>
  <c r="BG355"/>
  <c r="BF355"/>
  <c r="T355"/>
  <c r="R355"/>
  <c r="P355"/>
  <c r="BK355"/>
  <c r="J355"/>
  <c r="BE355"/>
  <c r="BI352"/>
  <c r="BH352"/>
  <c r="BG352"/>
  <c r="BF352"/>
  <c r="T352"/>
  <c r="R352"/>
  <c r="P352"/>
  <c r="BK352"/>
  <c r="J352"/>
  <c r="BE352"/>
  <c r="BI347"/>
  <c r="BH347"/>
  <c r="BG347"/>
  <c r="BF347"/>
  <c r="T347"/>
  <c r="R347"/>
  <c r="P347"/>
  <c r="BK347"/>
  <c r="J347"/>
  <c r="BE347"/>
  <c r="BI343"/>
  <c r="BH343"/>
  <c r="BG343"/>
  <c r="BF343"/>
  <c r="T343"/>
  <c r="T342"/>
  <c r="R343"/>
  <c r="R342"/>
  <c r="P343"/>
  <c r="P342"/>
  <c r="BK343"/>
  <c r="BK342"/>
  <c r="J342"/>
  <c r="J343"/>
  <c r="BE343"/>
  <c r="J61"/>
  <c r="BI340"/>
  <c r="BH340"/>
  <c r="BG340"/>
  <c r="BF340"/>
  <c r="T340"/>
  <c r="R340"/>
  <c r="P340"/>
  <c r="BK340"/>
  <c r="J340"/>
  <c r="BE340"/>
  <c r="BI338"/>
  <c r="BH338"/>
  <c r="BG338"/>
  <c r="BF338"/>
  <c r="T338"/>
  <c r="R338"/>
  <c r="P338"/>
  <c r="BK338"/>
  <c r="J338"/>
  <c r="BE338"/>
  <c r="BI335"/>
  <c r="BH335"/>
  <c r="BG335"/>
  <c r="BF335"/>
  <c r="T335"/>
  <c r="R335"/>
  <c r="P335"/>
  <c r="BK335"/>
  <c r="J335"/>
  <c r="BE335"/>
  <c r="BI333"/>
  <c r="BH333"/>
  <c r="BG333"/>
  <c r="BF333"/>
  <c r="T333"/>
  <c r="R333"/>
  <c r="P333"/>
  <c r="BK333"/>
  <c r="J333"/>
  <c r="BE333"/>
  <c r="BI330"/>
  <c r="BH330"/>
  <c r="BG330"/>
  <c r="BF330"/>
  <c r="T330"/>
  <c r="R330"/>
  <c r="P330"/>
  <c r="BK330"/>
  <c r="J330"/>
  <c r="BE330"/>
  <c r="BI325"/>
  <c r="BH325"/>
  <c r="BG325"/>
  <c r="BF325"/>
  <c r="T325"/>
  <c r="R325"/>
  <c r="P325"/>
  <c r="BK325"/>
  <c r="J325"/>
  <c r="BE325"/>
  <c r="BI323"/>
  <c r="BH323"/>
  <c r="BG323"/>
  <c r="BF323"/>
  <c r="T323"/>
  <c r="R323"/>
  <c r="P323"/>
  <c r="BK323"/>
  <c r="J323"/>
  <c r="BE323"/>
  <c r="BI316"/>
  <c r="BH316"/>
  <c r="BG316"/>
  <c r="BF316"/>
  <c r="T316"/>
  <c r="R316"/>
  <c r="P316"/>
  <c r="BK316"/>
  <c r="J316"/>
  <c r="BE316"/>
  <c r="BI314"/>
  <c r="BH314"/>
  <c r="BG314"/>
  <c r="BF314"/>
  <c r="T314"/>
  <c r="R314"/>
  <c r="P314"/>
  <c r="BK314"/>
  <c r="J314"/>
  <c r="BE314"/>
  <c r="BI309"/>
  <c r="BH309"/>
  <c r="BG309"/>
  <c r="BF309"/>
  <c r="T309"/>
  <c r="R309"/>
  <c r="P309"/>
  <c r="BK309"/>
  <c r="J309"/>
  <c r="BE309"/>
  <c r="BI303"/>
  <c r="BH303"/>
  <c r="BG303"/>
  <c r="BF303"/>
  <c r="T303"/>
  <c r="R303"/>
  <c r="P303"/>
  <c r="BK303"/>
  <c r="J303"/>
  <c r="BE303"/>
  <c r="BI298"/>
  <c r="BH298"/>
  <c r="BG298"/>
  <c r="BF298"/>
  <c r="T298"/>
  <c r="R298"/>
  <c r="P298"/>
  <c r="BK298"/>
  <c r="J298"/>
  <c r="BE298"/>
  <c r="BI294"/>
  <c r="BH294"/>
  <c r="BG294"/>
  <c r="BF294"/>
  <c r="T294"/>
  <c r="R294"/>
  <c r="P294"/>
  <c r="BK294"/>
  <c r="J294"/>
  <c r="BE294"/>
  <c r="BI291"/>
  <c r="BH291"/>
  <c r="BG291"/>
  <c r="BF291"/>
  <c r="T291"/>
  <c r="R291"/>
  <c r="P291"/>
  <c r="BK291"/>
  <c r="J291"/>
  <c r="BE291"/>
  <c r="BI288"/>
  <c r="BH288"/>
  <c r="BG288"/>
  <c r="BF288"/>
  <c r="T288"/>
  <c r="R288"/>
  <c r="P288"/>
  <c r="BK288"/>
  <c r="J288"/>
  <c r="BE288"/>
  <c r="BI285"/>
  <c r="BH285"/>
  <c r="BG285"/>
  <c r="BF285"/>
  <c r="T285"/>
  <c r="R285"/>
  <c r="P285"/>
  <c r="BK285"/>
  <c r="J285"/>
  <c r="BE285"/>
  <c r="BI281"/>
  <c r="BH281"/>
  <c r="BG281"/>
  <c r="BF281"/>
  <c r="T281"/>
  <c r="R281"/>
  <c r="P281"/>
  <c r="BK281"/>
  <c r="J281"/>
  <c r="BE281"/>
  <c r="BI278"/>
  <c r="BH278"/>
  <c r="BG278"/>
  <c r="BF278"/>
  <c r="T278"/>
  <c r="R278"/>
  <c r="P278"/>
  <c r="BK278"/>
  <c r="J278"/>
  <c r="BE278"/>
  <c r="BI275"/>
  <c r="BH275"/>
  <c r="BG275"/>
  <c r="BF275"/>
  <c r="T275"/>
  <c r="R275"/>
  <c r="P275"/>
  <c r="BK275"/>
  <c r="J275"/>
  <c r="BE275"/>
  <c r="BI270"/>
  <c r="BH270"/>
  <c r="BG270"/>
  <c r="BF270"/>
  <c r="T270"/>
  <c r="R270"/>
  <c r="P270"/>
  <c r="BK270"/>
  <c r="J270"/>
  <c r="BE270"/>
  <c r="BI265"/>
  <c r="BH265"/>
  <c r="BG265"/>
  <c r="BF265"/>
  <c r="T265"/>
  <c r="R265"/>
  <c r="P265"/>
  <c r="BK265"/>
  <c r="J265"/>
  <c r="BE265"/>
  <c r="BI262"/>
  <c r="BH262"/>
  <c r="BG262"/>
  <c r="BF262"/>
  <c r="T262"/>
  <c r="R262"/>
  <c r="P262"/>
  <c r="BK262"/>
  <c r="J262"/>
  <c r="BE262"/>
  <c r="BI261"/>
  <c r="BH261"/>
  <c r="BG261"/>
  <c r="BF261"/>
  <c r="T261"/>
  <c r="R261"/>
  <c r="P261"/>
  <c r="BK261"/>
  <c r="J261"/>
  <c r="BE261"/>
  <c r="BI258"/>
  <c r="BH258"/>
  <c r="BG258"/>
  <c r="BF258"/>
  <c r="T258"/>
  <c r="T257"/>
  <c r="R258"/>
  <c r="R257"/>
  <c r="P258"/>
  <c r="P257"/>
  <c r="BK258"/>
  <c r="BK257"/>
  <c r="J257"/>
  <c r="J258"/>
  <c r="BE258"/>
  <c r="J60"/>
  <c r="BI254"/>
  <c r="BH254"/>
  <c r="BG254"/>
  <c r="BF254"/>
  <c r="T254"/>
  <c r="R254"/>
  <c r="P254"/>
  <c r="BK254"/>
  <c r="J254"/>
  <c r="BE254"/>
  <c r="BI251"/>
  <c r="BH251"/>
  <c r="BG251"/>
  <c r="BF251"/>
  <c r="T251"/>
  <c r="R251"/>
  <c r="P251"/>
  <c r="BK251"/>
  <c r="J251"/>
  <c r="BE251"/>
  <c r="BI245"/>
  <c r="BH245"/>
  <c r="BG245"/>
  <c r="BF245"/>
  <c r="T245"/>
  <c r="R245"/>
  <c r="P245"/>
  <c r="BK245"/>
  <c r="J245"/>
  <c r="BE245"/>
  <c r="BI240"/>
  <c r="BH240"/>
  <c r="BG240"/>
  <c r="BF240"/>
  <c r="T240"/>
  <c r="R240"/>
  <c r="P240"/>
  <c r="BK240"/>
  <c r="J240"/>
  <c r="BE240"/>
  <c r="BI238"/>
  <c r="BH238"/>
  <c r="BG238"/>
  <c r="BF238"/>
  <c r="T238"/>
  <c r="R238"/>
  <c r="P238"/>
  <c r="BK238"/>
  <c r="J238"/>
  <c r="BE238"/>
  <c r="BI234"/>
  <c r="BH234"/>
  <c r="BG234"/>
  <c r="BF234"/>
  <c r="T234"/>
  <c r="R234"/>
  <c r="P234"/>
  <c r="BK234"/>
  <c r="J234"/>
  <c r="BE234"/>
  <c r="BI231"/>
  <c r="BH231"/>
  <c r="BG231"/>
  <c r="BF231"/>
  <c r="T231"/>
  <c r="R231"/>
  <c r="P231"/>
  <c r="BK231"/>
  <c r="J231"/>
  <c r="BE231"/>
  <c r="BI227"/>
  <c r="BH227"/>
  <c r="BG227"/>
  <c r="BF227"/>
  <c r="T227"/>
  <c r="R227"/>
  <c r="P227"/>
  <c r="BK227"/>
  <c r="J227"/>
  <c r="BE227"/>
  <c r="BI224"/>
  <c r="BH224"/>
  <c r="BG224"/>
  <c r="BF224"/>
  <c r="T224"/>
  <c r="R224"/>
  <c r="P224"/>
  <c r="BK224"/>
  <c r="J224"/>
  <c r="BE224"/>
  <c r="BI222"/>
  <c r="BH222"/>
  <c r="BG222"/>
  <c r="BF222"/>
  <c r="T222"/>
  <c r="R222"/>
  <c r="P222"/>
  <c r="BK222"/>
  <c r="J222"/>
  <c r="BE222"/>
  <c r="BI219"/>
  <c r="BH219"/>
  <c r="BG219"/>
  <c r="BF219"/>
  <c r="T219"/>
  <c r="R219"/>
  <c r="P219"/>
  <c r="BK219"/>
  <c r="J219"/>
  <c r="BE219"/>
  <c r="BI217"/>
  <c r="BH217"/>
  <c r="BG217"/>
  <c r="BF217"/>
  <c r="T217"/>
  <c r="R217"/>
  <c r="P217"/>
  <c r="BK217"/>
  <c r="J217"/>
  <c r="BE217"/>
  <c r="BI213"/>
  <c r="BH213"/>
  <c r="BG213"/>
  <c r="BF213"/>
  <c r="T213"/>
  <c r="T212"/>
  <c r="R213"/>
  <c r="R212"/>
  <c r="P213"/>
  <c r="P212"/>
  <c r="BK213"/>
  <c r="BK212"/>
  <c r="J212"/>
  <c r="J213"/>
  <c r="BE213"/>
  <c r="J59"/>
  <c r="BI207"/>
  <c r="BH207"/>
  <c r="BG207"/>
  <c r="BF207"/>
  <c r="T207"/>
  <c r="R207"/>
  <c r="P207"/>
  <c r="BK207"/>
  <c r="J207"/>
  <c r="BE207"/>
  <c r="BI205"/>
  <c r="BH205"/>
  <c r="BG205"/>
  <c r="BF205"/>
  <c r="T205"/>
  <c r="R205"/>
  <c r="P205"/>
  <c r="BK205"/>
  <c r="J205"/>
  <c r="BE205"/>
  <c r="BI196"/>
  <c r="BH196"/>
  <c r="BG196"/>
  <c r="BF196"/>
  <c r="T196"/>
  <c r="R196"/>
  <c r="P196"/>
  <c r="BK196"/>
  <c r="J196"/>
  <c r="BE196"/>
  <c r="BI193"/>
  <c r="BH193"/>
  <c r="BG193"/>
  <c r="BF193"/>
  <c r="T193"/>
  <c r="R193"/>
  <c r="P193"/>
  <c r="BK193"/>
  <c r="J193"/>
  <c r="BE193"/>
  <c r="BI189"/>
  <c r="BH189"/>
  <c r="BG189"/>
  <c r="BF189"/>
  <c r="T189"/>
  <c r="R189"/>
  <c r="P189"/>
  <c r="BK189"/>
  <c r="J189"/>
  <c r="BE189"/>
  <c r="BI186"/>
  <c r="BH186"/>
  <c r="BG186"/>
  <c r="BF186"/>
  <c r="T186"/>
  <c r="R186"/>
  <c r="P186"/>
  <c r="BK186"/>
  <c r="J186"/>
  <c r="BE186"/>
  <c r="BI183"/>
  <c r="BH183"/>
  <c r="BG183"/>
  <c r="BF183"/>
  <c r="T183"/>
  <c r="R183"/>
  <c r="P183"/>
  <c r="BK183"/>
  <c r="J183"/>
  <c r="BE183"/>
  <c r="BI175"/>
  <c r="BH175"/>
  <c r="BG175"/>
  <c r="BF175"/>
  <c r="T175"/>
  <c r="R175"/>
  <c r="P175"/>
  <c r="BK175"/>
  <c r="J175"/>
  <c r="BE175"/>
  <c r="BI172"/>
  <c r="BH172"/>
  <c r="BG172"/>
  <c r="BF172"/>
  <c r="T172"/>
  <c r="R172"/>
  <c r="P172"/>
  <c r="BK172"/>
  <c r="J172"/>
  <c r="BE172"/>
  <c r="BI170"/>
  <c r="BH170"/>
  <c r="BG170"/>
  <c r="BF170"/>
  <c r="T170"/>
  <c r="R170"/>
  <c r="P170"/>
  <c r="BK170"/>
  <c r="J170"/>
  <c r="BE170"/>
  <c r="BI167"/>
  <c r="BH167"/>
  <c r="BG167"/>
  <c r="BF167"/>
  <c r="T167"/>
  <c r="R167"/>
  <c r="P167"/>
  <c r="BK167"/>
  <c r="J167"/>
  <c r="BE167"/>
  <c r="BI163"/>
  <c r="BH163"/>
  <c r="BG163"/>
  <c r="BF163"/>
  <c r="T163"/>
  <c r="R163"/>
  <c r="P163"/>
  <c r="BK163"/>
  <c r="J163"/>
  <c r="BE163"/>
  <c r="BI161"/>
  <c r="BH161"/>
  <c r="BG161"/>
  <c r="BF161"/>
  <c r="T161"/>
  <c r="R161"/>
  <c r="P161"/>
  <c r="BK161"/>
  <c r="J161"/>
  <c r="BE161"/>
  <c r="BI158"/>
  <c r="BH158"/>
  <c r="BG158"/>
  <c r="BF158"/>
  <c r="T158"/>
  <c r="R158"/>
  <c r="P158"/>
  <c r="BK158"/>
  <c r="J158"/>
  <c r="BE158"/>
  <c r="BI155"/>
  <c r="BH155"/>
  <c r="BG155"/>
  <c r="BF155"/>
  <c r="T155"/>
  <c r="R155"/>
  <c r="P155"/>
  <c r="BK155"/>
  <c r="J155"/>
  <c r="BE155"/>
  <c r="BI152"/>
  <c r="BH152"/>
  <c r="BG152"/>
  <c r="BF152"/>
  <c r="T152"/>
  <c r="R152"/>
  <c r="P152"/>
  <c r="BK152"/>
  <c r="J152"/>
  <c r="BE152"/>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R140"/>
  <c r="P140"/>
  <c r="BK140"/>
  <c r="J140"/>
  <c r="BE140"/>
  <c r="BI135"/>
  <c r="BH135"/>
  <c r="BG135"/>
  <c r="BF135"/>
  <c r="T135"/>
  <c r="R135"/>
  <c r="P135"/>
  <c r="BK135"/>
  <c r="J135"/>
  <c r="BE135"/>
  <c r="BI132"/>
  <c r="BH132"/>
  <c r="BG132"/>
  <c r="BF132"/>
  <c r="T132"/>
  <c r="R132"/>
  <c r="P132"/>
  <c r="BK132"/>
  <c r="J132"/>
  <c r="BE132"/>
  <c r="BI119"/>
  <c r="BH119"/>
  <c r="BG119"/>
  <c r="BF119"/>
  <c r="T119"/>
  <c r="R119"/>
  <c r="P119"/>
  <c r="BK119"/>
  <c r="J119"/>
  <c r="BE119"/>
  <c r="BI114"/>
  <c r="BH114"/>
  <c r="BG114"/>
  <c r="BF114"/>
  <c r="T114"/>
  <c r="R114"/>
  <c r="P114"/>
  <c r="BK114"/>
  <c r="J114"/>
  <c r="BE114"/>
  <c r="BI111"/>
  <c r="BH111"/>
  <c r="BG111"/>
  <c r="BF111"/>
  <c r="T111"/>
  <c r="R111"/>
  <c r="P111"/>
  <c r="BK111"/>
  <c r="J111"/>
  <c r="BE111"/>
  <c r="BI108"/>
  <c r="BH108"/>
  <c r="BG108"/>
  <c r="BF108"/>
  <c r="T108"/>
  <c r="R108"/>
  <c r="P108"/>
  <c r="BK108"/>
  <c r="J108"/>
  <c r="BE108"/>
  <c r="BI105"/>
  <c r="BH105"/>
  <c r="BG105"/>
  <c r="BF105"/>
  <c r="T105"/>
  <c r="R105"/>
  <c r="P105"/>
  <c r="BK105"/>
  <c r="J105"/>
  <c r="BE105"/>
  <c r="BI102"/>
  <c r="BH102"/>
  <c r="BG102"/>
  <c r="BF102"/>
  <c r="T102"/>
  <c r="R102"/>
  <c r="P102"/>
  <c r="BK102"/>
  <c r="J102"/>
  <c r="BE102"/>
  <c r="BI97"/>
  <c r="BH97"/>
  <c r="BG97"/>
  <c r="BF97"/>
  <c r="T97"/>
  <c r="R97"/>
  <c r="P97"/>
  <c r="BK97"/>
  <c r="J97"/>
  <c r="BE97"/>
  <c r="BI94"/>
  <c r="F34"/>
  <c i="1" r="BD52"/>
  <c i="2" r="BH94"/>
  <c r="F33"/>
  <c i="1" r="BC52"/>
  <c i="2" r="BG94"/>
  <c r="F32"/>
  <c i="1" r="BB52"/>
  <c i="2" r="BF94"/>
  <c r="J31"/>
  <c i="1" r="AW52"/>
  <c i="2" r="F31"/>
  <c i="1" r="BA52"/>
  <c i="2" r="T94"/>
  <c r="T93"/>
  <c r="T92"/>
  <c r="T91"/>
  <c r="R94"/>
  <c r="R93"/>
  <c r="R92"/>
  <c r="R91"/>
  <c r="P94"/>
  <c r="P93"/>
  <c r="P92"/>
  <c r="P91"/>
  <c i="1" r="AU52"/>
  <c i="2" r="BK94"/>
  <c r="BK93"/>
  <c r="J93"/>
  <c r="BK92"/>
  <c r="J92"/>
  <c r="BK91"/>
  <c r="J91"/>
  <c r="J56"/>
  <c r="J27"/>
  <c i="1" r="AG52"/>
  <c i="2" r="J94"/>
  <c r="BE94"/>
  <c r="J30"/>
  <c i="1" r="AV52"/>
  <c i="2" r="F30"/>
  <c i="1" r="AZ52"/>
  <c i="2" r="J58"/>
  <c r="J57"/>
  <c r="J87"/>
  <c r="F87"/>
  <c r="F85"/>
  <c r="E83"/>
  <c r="J51"/>
  <c r="F51"/>
  <c r="F49"/>
  <c r="E47"/>
  <c r="J36"/>
  <c r="J18"/>
  <c r="E18"/>
  <c r="F88"/>
  <c r="F52"/>
  <c r="J17"/>
  <c r="J12"/>
  <c r="J85"/>
  <c r="J49"/>
  <c r="E7"/>
  <c r="E81"/>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<sst xmlns="http://schemas.openxmlformats.org/spreadsheetml/2006/main">
  <si>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</si>
  <si>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</si>
  <si>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</si>
  <si>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</si>
  <si>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</si>
  <si>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</si>
  <si>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</si>
  <si>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{3fe8f518-9f7c-4258-9d5b-966717d545be}</t>
  </si>
  <si>
    <t>0,01</t>
  </si>
  <si>
    <t>21</t>
  </si>
  <si>
    <t>15</t>
  </si>
  <si>
    <t>REKAPITULACE STAVBY</t>
  </si>
  <si>
    <t xml:space="preserve">v ---  níže se nacházejí doplnkové a pomocné údaje k sestavám  --- v</t>
  </si>
  <si>
    <t>Návod na vyplnění</t>
  </si>
  <si>
    <t>0,001</t>
  </si>
  <si>
    <t>Kód:</t>
  </si>
  <si>
    <t>13-018-237-PS</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</si>
  <si>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</si>
  <si>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</si>
  <si>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II/118 Zlonice, rekonstrukce mostu ev. č. 118-057</t>
  </si>
  <si>
    <t>0,1</t>
  </si>
  <si>
    <t>KSO:</t>
  </si>
  <si>
    <t/>
  </si>
  <si>
    <t>CC-CZ:</t>
  </si>
  <si>
    <t>1</t>
  </si>
  <si>
    <t>Místo:</t>
  </si>
  <si>
    <t xml:space="preserve"> </t>
  </si>
  <si>
    <t>Datum:</t>
  </si>
  <si>
    <t>2. 2. 2017</t>
  </si>
  <si>
    <t>10</t>
  </si>
  <si>
    <t>100</t>
  </si>
  <si>
    <t>Zadavatel:</t>
  </si>
  <si>
    <t>IČ:</t>
  </si>
  <si>
    <t xml:space="preserve"> Středočeský kraj</t>
  </si>
  <si>
    <t>DIČ:</t>
  </si>
  <si>
    <t>Uchazeč:</t>
  </si>
  <si>
    <t>Vyplň údaj</t>
  </si>
  <si>
    <t>Projektant:</t>
  </si>
  <si>
    <t xml:space="preserve"> MORAVIA CONSULT Olomouc a.s.</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</si>
  <si>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</si>
  <si>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</si>
  <si>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</si>
  <si>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</si>
  <si>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</si>
  <si>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</si>
  <si>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</si>
  <si>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</si>
  <si>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</si>
  <si>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</si>
  <si>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</si>
  <si>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</si>
  <si>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</si>
  <si>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</si>
  <si>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</si>
  <si>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</si>
  <si>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</si>
  <si>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</si>
  <si>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</si>
  <si>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</si>
  <si>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</si>
  <si>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</si>
  <si>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</si>
  <si>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</si>
  <si>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</si>
  <si>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</si>
  <si>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</si>
  <si>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</si>
  <si>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</si>
  <si>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</si>
  <si>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</si>
  <si>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</si>
  <si>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</si>
  <si>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</si>
  <si>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</si>
  <si>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</si>
  <si>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</si>
  <si>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</si>
  <si>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</si>
  <si>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</si>
  <si>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</si>
  <si>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</si>
  <si>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201</t>
  </si>
  <si>
    <t>SO 201 Most ev. č. 118-057</t>
  </si>
  <si>
    <t>STA</t>
  </si>
  <si>
    <t>{8179c838-3998-43c1-8c51-16df903eea41}</t>
  </si>
  <si>
    <t>821 11</t>
  </si>
  <si>
    <t>2</t>
  </si>
  <si>
    <t>SO 402</t>
  </si>
  <si>
    <t>Přeložka kabelu VO</t>
  </si>
  <si>
    <t>{d204e505-a054-4dcb-b3ba-255bec6a45e2}</t>
  </si>
  <si>
    <t>VRN</t>
  </si>
  <si>
    <t>Vedlejší náklady</t>
  </si>
  <si>
    <t>{f3c116bd-24a1-4d2d-9914-c7800182422b}</t>
  </si>
  <si>
    <t>1) Krycí list soupisu</t>
  </si>
  <si>
    <t>2) Rekapitulace</t>
  </si>
  <si>
    <t>3) Soupis prací</t>
  </si>
  <si>
    <t>Zpět na list:</t>
  </si>
  <si>
    <t>Rekapitulace stavby</t>
  </si>
  <si>
    <t>KRYCÍ LIST SOUPISU</t>
  </si>
  <si>
    <t>Objekt:</t>
  </si>
  <si>
    <t>SO 201 - SO 201 Most ev. č. 118-057</t>
  </si>
  <si>
    <t>21411</t>
  </si>
  <si>
    <t>Středočeský kraj</t>
  </si>
  <si>
    <t>Moravia Consult Olomouc a.s.</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</si>
  <si>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</si>
  <si>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</si>
  <si>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</si>
  <si>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</si>
  <si>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</si>
  <si>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</si>
  <si>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</si>
  <si>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</si>
  <si>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</si>
  <si>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</si>
  <si>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</si>
  <si>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</si>
  <si>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</si>
  <si>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</si>
  <si>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</si>
  <si>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</si>
  <si>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 xml:space="preserve">    9Z -  Ostatní konstrukce a práce-dle ZOV</t>
  </si>
  <si>
    <t>PSV - Práce a dodávky PSV</t>
  </si>
  <si>
    <t xml:space="preserve">    711 - Izolace proti vodě, vlhkosti a plynům</t>
  </si>
  <si>
    <t xml:space="preserve">    764 - Konstrukce klempířské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</si>
  <si>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</si>
  <si>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</si>
  <si>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</si>
  <si>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</si>
  <si>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</si>
  <si>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</si>
  <si>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</si>
  <si>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</si>
  <si>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</si>
  <si>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</si>
  <si>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</si>
  <si>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</si>
  <si>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</si>
  <si>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</si>
  <si>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</si>
  <si>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</si>
  <si>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</si>
  <si>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</si>
  <si>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</si>
  <si>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113107163</t>
  </si>
  <si>
    <t>Odstranění podkladů nebo krytů s přemístěním hmot na skládku na vzdálenost do 20 m nebo s naložením na dopravní prostředek v ploše jednotlivě přes 50 m2 do 200 m2 z kameniva hrubého drceného, o tl. vrstvy přes 200 do 300 mm</t>
  </si>
  <si>
    <t>m2</t>
  </si>
  <si>
    <t>CS ÚRS 2017 02</t>
  </si>
  <si>
    <t>4</t>
  </si>
  <si>
    <t>-231043351</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</si>
  <si>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</si>
  <si>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</si>
  <si>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</si>
  <si>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 xml:space="preserve">"podkladní vrstvy stávající komunikace"      7,50*30,0</t>
  </si>
  <si>
    <t>113107182</t>
  </si>
  <si>
    <t>Odstranění podkladů nebo krytů s přemístěním hmot na skládku na vzdálenost do 20 m nebo s naložením na dopravní prostředek v ploše jednotlivě přes 50 m2 do 200 m2 živičných, o tl. vrstvy přes 50 do 100 mm</t>
  </si>
  <si>
    <t>1616254175</t>
  </si>
  <si>
    <t xml:space="preserve">"stávající komunikace"    7,50*30,0</t>
  </si>
  <si>
    <t>"živičný chodník t. 80 mm" 4,30*29,20*2</t>
  </si>
  <si>
    <t>Součet</t>
  </si>
  <si>
    <t>3</t>
  </si>
  <si>
    <t>113154114</t>
  </si>
  <si>
    <t>Frézování živičného podkladu nebo krytu s naložením na dopravní prostředek plochy do 500 m2 bez překážek v trase pruhu šířky do 0,5 m, tloušťky vrstvy 100 mm</t>
  </si>
  <si>
    <t>60386192</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</si>
  <si>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</si>
  <si>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113201112</t>
  </si>
  <si>
    <t>Vytrhání obrub s vybouráním lože, s přemístěním hmot na skládku na vzdálenost do 3 m nebo s naložením na dopravní prostředek silničních ležatých</t>
  </si>
  <si>
    <t>m</t>
  </si>
  <si>
    <t>-23323598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</si>
  <si>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</si>
  <si>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29,20*2</t>
  </si>
  <si>
    <t>5</t>
  </si>
  <si>
    <t>114203103</t>
  </si>
  <si>
    <t>Rozebrání dlažeb nebo záhozů s naložením na dopravní prostředek dlažeb z lomového kamene nebo betonových tvárnic do cementové malty se spárami zalitými cementovou maltou</t>
  </si>
  <si>
    <t>m3</t>
  </si>
  <si>
    <t>-2132236927</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</si>
  <si>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</si>
  <si>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0,60*0,60*18,0*2</t>
  </si>
  <si>
    <t>6</t>
  </si>
  <si>
    <t>115101201</t>
  </si>
  <si>
    <t>Čerpání vody na dopravní výšku do 10 m s uvažovaným průměrným přítokem do 500 l/min</t>
  </si>
  <si>
    <t>hod</t>
  </si>
  <si>
    <t>-2111156376</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</si>
  <si>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</si>
  <si>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 xml:space="preserve">"předpoklad"   400</t>
  </si>
  <si>
    <t>7</t>
  </si>
  <si>
    <t>122101101</t>
  </si>
  <si>
    <t>Odkopávky a prokopávky nezapažené s přehozením výkopku na vzdálenost do 3 m nebo s naložením na dopravní prostředek v horninách tř. 1 a 2 do 100 m3</t>
  </si>
  <si>
    <t>1287761943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</si>
  <si>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</si>
  <si>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 xml:space="preserve">"ve dně stávající klenby"       5,70*0,50*25,0</t>
  </si>
  <si>
    <t>(0,60+1,80)/2*0,60*(1,60+1,80+24,0)</t>
  </si>
  <si>
    <t>8</t>
  </si>
  <si>
    <t>131201101</t>
  </si>
  <si>
    <t>Hloubení nezapažených jam a zářezů s urovnáním dna do předepsaného profilu a spádu v hornině tř. 3 do 100 m3</t>
  </si>
  <si>
    <t>68656146</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</si>
  <si>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</si>
  <si>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 xml:space="preserve">"klenbová část, výkopy I. etapa, měřeno digitálně"    49,40*5,60*1,05</t>
  </si>
  <si>
    <t xml:space="preserve">"trámová část, výkopy I. etapa"   (2*4,70*4,70*0,50+2*4,70*0,65)*4,40*1,05</t>
  </si>
  <si>
    <t xml:space="preserve">"výkopy uvnitř mostu vlevo"        (1,0+2,40)/2*1,40*16,0*1,05</t>
  </si>
  <si>
    <t xml:space="preserve">"výkopy uvnitř mostu vpravo"      (0,85+1,40)/2*1,65*17,30*1,05</t>
  </si>
  <si>
    <t xml:space="preserve">"boční výkop"                              2,80*2,80*8,30*1,05</t>
  </si>
  <si>
    <t xml:space="preserve">"klenbová část, výkopy II. etapa, měřeno digitálně"    49,40*4,0*1,05</t>
  </si>
  <si>
    <t xml:space="preserve">"trámová část, výkopy II. etapa"   (2*4,70*4,70*0,50+2*4,70*0,65)*4,20*1,05</t>
  </si>
  <si>
    <t xml:space="preserve">"výkopy uvnitř mostu vlevo"        (1,0+2,40)/2*1,40*18,60*1,05</t>
  </si>
  <si>
    <t xml:space="preserve">"výkopy uvnitř mostu vpravo"      (0,85+1,40)/2*1,65*16,70*1,05</t>
  </si>
  <si>
    <t xml:space="preserve">"boční výkop"                              (3,75*3,75/2*(4,75/2))*2*1,05</t>
  </si>
  <si>
    <t>9</t>
  </si>
  <si>
    <t>131201109</t>
  </si>
  <si>
    <t>Hloubení nezapažených jam a zářezů s urovnáním dna do předepsaného profilu a spádu Příplatek k cenám za lepivost horniny tř. 3</t>
  </si>
  <si>
    <t>1711683749</t>
  </si>
  <si>
    <t xml:space="preserve">"dle pol.  131201101,  50%"          1008,725*0,50</t>
  </si>
  <si>
    <t>132201101</t>
  </si>
  <si>
    <t>Hloubení zapažených i nezapažených rýh šířky do 600 mm s urovnáním dna do předepsaného profilu a spádu v hornině tř. 3 do 100 m3</t>
  </si>
  <si>
    <t>2063502870</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</si>
  <si>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</si>
  <si>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 xml:space="preserve">"pro prahy dlažeb"   0,30*0,60*(16,758+11,35)</t>
  </si>
  <si>
    <t>0,30*0,35*(19,50+19,50+2,10)</t>
  </si>
  <si>
    <t>11</t>
  </si>
  <si>
    <t>132201109</t>
  </si>
  <si>
    <t>Hloubení zapažených i nezapažených rýh šířky do 600 mm s urovnáním dna do předepsaného profilu a spádu v hornině tř. 3 Příplatek k cenám za lepivost horniny tř. 3</t>
  </si>
  <si>
    <t>-599563256</t>
  </si>
  <si>
    <t xml:space="preserve">"dle pol. 132201101, 50%"       9,375*0,50</t>
  </si>
  <si>
    <t>12</t>
  </si>
  <si>
    <t>153111113</t>
  </si>
  <si>
    <t>Úprava ocelových štětovnic pro štětové stěny řezání z terénu, štětovnic na skládce otvorů</t>
  </si>
  <si>
    <t>kus</t>
  </si>
  <si>
    <t>-1240922187</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</si>
  <si>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</si>
  <si>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2*2</t>
  </si>
  <si>
    <t>13</t>
  </si>
  <si>
    <t>153112112</t>
  </si>
  <si>
    <t>Zřízení beraněných stěn z ocelových štětovnic z terénu nastražení štětovnic ve standardních podmínkách, délky přes 10 m</t>
  </si>
  <si>
    <t>866194002</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</si>
  <si>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</si>
  <si>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12,0*18*0,40*2</t>
  </si>
  <si>
    <t>14</t>
  </si>
  <si>
    <t>153112123</t>
  </si>
  <si>
    <t>Zřízení beraněných stěn z ocelových štětovnic z terénu zaberanění štětovnic ve standardních podmínkách, délky do 12 m</t>
  </si>
  <si>
    <t>68242198</t>
  </si>
  <si>
    <t>12,0*0,40*18*2</t>
  </si>
  <si>
    <t>M</t>
  </si>
  <si>
    <t>159202200</t>
  </si>
  <si>
    <t>štětovnice IIIn dle EN 10248-1, S240GP</t>
  </si>
  <si>
    <t>t</t>
  </si>
  <si>
    <t>730693712</t>
  </si>
  <si>
    <t>12,0*0,40*18*2*0,155</t>
  </si>
  <si>
    <t>16</t>
  </si>
  <si>
    <t>153113113</t>
  </si>
  <si>
    <t>Vytažení stěn z ocelových štětovnic zaberaněných z terénu délky do 12 m ve standardních podmínkách, zaberaněných na hloubku do 12 m</t>
  </si>
  <si>
    <t>1275939041</t>
  </si>
  <si>
    <t xml:space="preserve">Poznámka k souboru cen:_x000d_
1. V cenách nejsou započteny náklady na úpravu štětovnic pro manipulaci, řezání nebo sváření tyto úpravy se oceňují cenami 153 11-1. . . Úprava ocelových štětovnic 2. Množství měrných jednotek se určuje v m2 plochy zaberaněné části stěny. </t>
  </si>
  <si>
    <t>17</t>
  </si>
  <si>
    <t>153116112</t>
  </si>
  <si>
    <t>Kleštiny nebo převázky pro hradící stěny beraněné, nasazené, tabulové z oceli jakéhokoliv druhu z terénu montáž</t>
  </si>
  <si>
    <t>-2063233921</t>
  </si>
  <si>
    <t xml:space="preserve">Poznámka k souboru cen:_x000d_
1. V ceně -6112 a -6121 jsou započteny i náklady na spojovací materiál. 2. V ceně -6111 nejsou započteny náklady na dodání nebo opotřebení kleštin a převázek; a) dodání kleštin nebo převázek trvale zabudovaných se oceňuje ve specifikaci, b) opotřebení kleštin nebo převázek dočasně zabudovaných se oceňuje ve specifikaci jako 0,5 násobek pořizovací ceny materiálu. </t>
  </si>
  <si>
    <t>6,0*2*2*46,20/1000</t>
  </si>
  <si>
    <t>18</t>
  </si>
  <si>
    <t>13483440R</t>
  </si>
  <si>
    <t>tyč ocelová U , jakost S355J2 označení průřezu 300</t>
  </si>
  <si>
    <t>R - položka</t>
  </si>
  <si>
    <t>-700285473</t>
  </si>
  <si>
    <t>6,0*2*46,20/1000</t>
  </si>
  <si>
    <t>19</t>
  </si>
  <si>
    <t>153116113</t>
  </si>
  <si>
    <t>Kleštiny nebo převázky pro hradící stěny beraněné, nasazené, tabulové z oceli jakéhokoliv druhu z terénu demontáž</t>
  </si>
  <si>
    <t>-48872267</t>
  </si>
  <si>
    <t>20</t>
  </si>
  <si>
    <t>153124111</t>
  </si>
  <si>
    <t>Zřízení dřevěných stěn nasazených nebo tabulových jakékoliv výšky a tloušťky stěny, s dodáním spojovacího materiálu z terénu mezi zaberaněné vodicí piloty</t>
  </si>
  <si>
    <t>403832607</t>
  </si>
  <si>
    <t xml:space="preserve">Poznámka k souboru cen:_x000d_
1. V ceně nejsou započteny náklady na dodání nebo opotřebení stěn; a) dodání stěn trvale zabudovaných se oceňuje ve specifikaci, b) opotřebení stěn dočasně zabudovaných se oceňuje ve specifikaci jako 0,5 násobek pořizovací ceny materiálu. 2. Množství měrných jednotek cen 153 12-4 se určuje v m2 plochy nasazené nebo tabulové stěny. </t>
  </si>
  <si>
    <t xml:space="preserve">"dřevěná výdřeva mezi štětovými stěnami"     15,50*1,15</t>
  </si>
  <si>
    <t>605110130</t>
  </si>
  <si>
    <t>řezivo jehličnaté deskové neopracované střed jakost III</t>
  </si>
  <si>
    <t>32</t>
  </si>
  <si>
    <t>1509965920</t>
  </si>
  <si>
    <t xml:space="preserve">"v poznámce dočasně zabudované 0,50 pořizovací ceny materiálu"         15,50*1,15*0,10*0,50</t>
  </si>
  <si>
    <t>22</t>
  </si>
  <si>
    <t>153125111</t>
  </si>
  <si>
    <t>Odstranění dřevěných stěn nasazených nebo tabulových jakékoliv výšky a tloušťky stěny z terénu mezi zaberaněnými vodícími pilotami</t>
  </si>
  <si>
    <t>-1100119744</t>
  </si>
  <si>
    <t xml:space="preserve">Poznámka k souboru cen:_x000d_
1. Množství měrných jednotek se určuje v m2 plochy nasazené nebo tabulové stěny. </t>
  </si>
  <si>
    <t xml:space="preserve">"dle pol. 153124111"      17,825</t>
  </si>
  <si>
    <t>23</t>
  </si>
  <si>
    <t>162701105</t>
  </si>
  <si>
    <t>Vodorovné přemístění výkopku nebo sypaniny po suchu na obvyklém dopravním prostředku, bez naložení výkopku, avšak se složením bez rozhrnutí z horniny tř. 1 až 4 na vzdálenost přes 9 000 do 10 000 m</t>
  </si>
  <si>
    <t>701302448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</si>
  <si>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</si>
  <si>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"dle pol. č.. 122101101"       90,978</t>
  </si>
  <si>
    <t xml:space="preserve">"dle pol. č. 131201101"      1008,725</t>
  </si>
  <si>
    <t xml:space="preserve">"dle pol. č. 132202101"           9,375</t>
  </si>
  <si>
    <t xml:space="preserve">"zemina z vrtů"   3,14*0,45*0,45*160,0</t>
  </si>
  <si>
    <t xml:space="preserve">"odpočet zásypu z pol. č. 174101101"  -741,616</t>
  </si>
  <si>
    <t>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</si>
  <si>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</si>
  <si>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</si>
  <si>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-1634687111</t>
  </si>
  <si>
    <t xml:space="preserve">"vzdálenost 15 km"     469,198*5</t>
  </si>
  <si>
    <t>25</t>
  </si>
  <si>
    <t>171103101</t>
  </si>
  <si>
    <t>Zemní hrázky přívodních a odpadních melioračních kanálů zhutňované po vrstvách tloušťky 200 mm, s přemístěním sypaniny do 20 m nebo s jejím přehozením do 3 m z hornin tř. 1 až 4</t>
  </si>
  <si>
    <t>-1879754746</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</si>
  <si>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</si>
  <si>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26</t>
  </si>
  <si>
    <t>171201201</t>
  </si>
  <si>
    <t>Uložení sypaniny na skládky</t>
  </si>
  <si>
    <t>-1354112277</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</si>
  <si>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</si>
  <si>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 xml:space="preserve">537,524 </t>
  </si>
  <si>
    <t>27</t>
  </si>
  <si>
    <t>171201211</t>
  </si>
  <si>
    <t>Uložení sypaniny poplatek za uložení sypaniny na skládce (skládkovné)</t>
  </si>
  <si>
    <t>1113151654</t>
  </si>
  <si>
    <t>537,524</t>
  </si>
  <si>
    <t>28</t>
  </si>
  <si>
    <t>174101101</t>
  </si>
  <si>
    <t>Zásyp sypaninou z jakékoliv horniny s uložením výkopku ve vrstvách se zhutněním jam, šachet, rýh nebo kolem objektů v těchto vykopávkách</t>
  </si>
  <si>
    <t>1569597064</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</si>
  <si>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</si>
  <si>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"fáze I., přechodová oblast"    15,60*9,0*1,05+15,60*9,60*1,05</t>
  </si>
  <si>
    <t xml:space="preserve">"uvnitř rámu"   0,70*14,0*1,05+1,25*16,0*1,05</t>
  </si>
  <si>
    <t xml:space="preserve">"fáze II., přechodová oblast"   15,60*8,0*1,05+15,60*8,20*1,05</t>
  </si>
  <si>
    <t>"uvnitř rámu"1,25*18,60*1,05+0,70*17,0*1,05</t>
  </si>
  <si>
    <t xml:space="preserve">"boční zásyp fáze I."     2,80*2,80*8,30*1,05</t>
  </si>
  <si>
    <t xml:space="preserve">"boční zásyp fáze II."    2*3,75*3,75/2*4,75/2*1,05</t>
  </si>
  <si>
    <t>29</t>
  </si>
  <si>
    <t>583336740</t>
  </si>
  <si>
    <t>kamenivo těžené hrubé frakce 16-32</t>
  </si>
  <si>
    <t>1194784158</t>
  </si>
  <si>
    <t>"obsyp drenáže"0,30*0,30*17,70*2*1,67</t>
  </si>
  <si>
    <t>30</t>
  </si>
  <si>
    <t>175101201</t>
  </si>
  <si>
    <t>Obsypání objektů nad přilehlým původním terénem sypaninou z vhodných hornin 1 až 4 nebo materiálem uloženým ve vzdálenosti do 3 m od vnějšího kraje objektu pro jakoukoliv míru zhutnění bez prohození sypaniny</t>
  </si>
  <si>
    <t>-125282406</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</si>
  <si>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</si>
  <si>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 xml:space="preserve">"obsyp drenážního potrubí"       0,30*0,30*17,70*2</t>
  </si>
  <si>
    <t xml:space="preserve">"obsyp kanalizačního potrubí DN 600 mm"    0,966*5,0*2</t>
  </si>
  <si>
    <t>Zakládání</t>
  </si>
  <si>
    <t>31</t>
  </si>
  <si>
    <t>212792212</t>
  </si>
  <si>
    <t>Odvodnění mostní opěry z plastových trub drenážní potrubí flexibilní DN 160</t>
  </si>
  <si>
    <t>-1691998462</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</si>
  <si>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</si>
  <si>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17,70*2</t>
  </si>
  <si>
    <t>221211115</t>
  </si>
  <si>
    <t>Vrty přenosnými vrtacími kladivy v hloubce 0 až 10 m průměru přes 13 do 56 mm, do úklonu 90 st. (úpadně až horizontálně ), v hornině tř. V</t>
  </si>
  <si>
    <t>-503210629</t>
  </si>
  <si>
    <t xml:space="preserve">"vrty profilu 50 mm pro kotvení v kamenné zdi"       1,0*5+4,50</t>
  </si>
  <si>
    <t>33</t>
  </si>
  <si>
    <t>226213212</t>
  </si>
  <si>
    <t>Velkoprofilové vrty náběrovým vrtáním svislé zapažené ocelovými pažnicemi průměru přes 850 do 1050 mm, v hl od 0 do 10 m v hornině tř. II</t>
  </si>
  <si>
    <t>-1812963993</t>
  </si>
  <si>
    <t>"OP 1 a OP 2" 8,0*10*2</t>
  </si>
  <si>
    <t>34</t>
  </si>
  <si>
    <t>589329370</t>
  </si>
  <si>
    <t>směs pro beton třída C25-30 XF1, XA1 frakce do 22 mm</t>
  </si>
  <si>
    <t>444060823</t>
  </si>
  <si>
    <t xml:space="preserve">"OP 1 a OP 2"     3,14*0,45*0,45*8,0*10,0*2</t>
  </si>
  <si>
    <t>35</t>
  </si>
  <si>
    <t>231212113</t>
  </si>
  <si>
    <t>Zřízení výplně pilot zapažených s vytažením pažnic z vrtu svislých z betonu železového, v hl od 0 do 10 m, při průměru piloty přes 650 do 1250 mm</t>
  </si>
  <si>
    <t>-1215690790</t>
  </si>
  <si>
    <t xml:space="preserve">Poznámka k souboru cen:_x000d_
1. V cenách jsou započteny i náklady na vytažení pažnic. 2. Ceny neobsahují náklady na dodání výplně, tyto se oceňují podle ustanovení poznámky 1. a 3. souboru cen 231 1 . - Zřízení výplně pilot bez vytažení pažnic. 3. Množství měrných jednotek se určuje v m3 objemu výplně piloty. 4. Pokud je výplň dodávána přímo na místo zabudování nebo do prostoru technologické manipulace, její hmotnost se nezapočítává do přesunu hmot. </t>
  </si>
  <si>
    <t xml:space="preserve">"dle pol. 226213212"      8,0*10*2</t>
  </si>
  <si>
    <t>36</t>
  </si>
  <si>
    <t>231611114</t>
  </si>
  <si>
    <t>Výztuž pilot betonovaných do země z oceli 10 505 (R)</t>
  </si>
  <si>
    <t>1644207855</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</si>
  <si>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</si>
  <si>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"předpoklad 80 kg/m3</t>
  </si>
  <si>
    <t>101,736*80,0/1000</t>
  </si>
  <si>
    <t>37</t>
  </si>
  <si>
    <t>273311125</t>
  </si>
  <si>
    <t>Základové konstrukce z betonu prostého desky ve výkopu nebo na hlavách pilot C 16/20</t>
  </si>
  <si>
    <t>-1501924938</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</si>
  <si>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</si>
  <si>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 xml:space="preserve">" podkladní beton pod opěrami 1 a 2"          2,10*19,50*0,25</t>
  </si>
  <si>
    <t>38</t>
  </si>
  <si>
    <t>28537111R</t>
  </si>
  <si>
    <t>Kotvení kompletní na povrchu z betonářské výztuže</t>
  </si>
  <si>
    <t>-1117210987</t>
  </si>
  <si>
    <t xml:space="preserve">"profil 40 mm,  I. etapa"       (9,50+8,70+8,70+8,70)*9,87/1000</t>
  </si>
  <si>
    <t xml:space="preserve">"profil 40 mm,  II. etapa"      (10,40*2+10,70*2)*9,87/1000    </t>
  </si>
  <si>
    <t>39</t>
  </si>
  <si>
    <t>27336141R</t>
  </si>
  <si>
    <t xml:space="preserve">Výztuž základových desek z KARI sítí </t>
  </si>
  <si>
    <t>-1543814292</t>
  </si>
  <si>
    <t xml:space="preserve">"síť v podkladním betonu opěr dvakrát 8/100*8/100"     2,10*19,50*7,90*2/1000</t>
  </si>
  <si>
    <t>40</t>
  </si>
  <si>
    <t>274321118</t>
  </si>
  <si>
    <t>Základové konstrukce z betonu železového pásy, prahy, věnce a ostruhy ve výkopu nebo na hlavách pilot C 30/37</t>
  </si>
  <si>
    <t>-1809590298</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</si>
  <si>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</si>
  <si>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 xml:space="preserve">"základ opěry 1 a 2"              1,70*1,0*17,60*2</t>
  </si>
  <si>
    <t xml:space="preserve">"základ křídla"                       1,0*2,50*0,25</t>
  </si>
  <si>
    <t>41</t>
  </si>
  <si>
    <t>274354111</t>
  </si>
  <si>
    <t>Bednění základových konstrukcí pasů, prahů, věnců a ostruh zřízení</t>
  </si>
  <si>
    <t>70288094</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</si>
  <si>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</si>
  <si>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 xml:space="preserve">"opěry 1 a 2"        0,96*17,60*2*2+1,70*1,0*2*2</t>
  </si>
  <si>
    <t xml:space="preserve">"opěry 1 a 2 čela základu"  1,70*0,96*2</t>
  </si>
  <si>
    <t xml:space="preserve">"základ křídla"     1,70*1,0*2*2</t>
  </si>
  <si>
    <t>42</t>
  </si>
  <si>
    <t>274354211</t>
  </si>
  <si>
    <t>Bednění základových konstrukcí pasů, prahů, věnců a ostruh odstranění bednění</t>
  </si>
  <si>
    <t>757975155</t>
  </si>
  <si>
    <t xml:space="preserve">"dle pol. 274354111"      84,448</t>
  </si>
  <si>
    <t>43</t>
  </si>
  <si>
    <t>274361116</t>
  </si>
  <si>
    <t>Výztuž základových konstrukcí pasů, prahů, věnců a ostruh z betonářské oceli 10 505 (R) nebo BSt 500</t>
  </si>
  <si>
    <t>690502924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</si>
  <si>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</si>
  <si>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 xml:space="preserve">"výztuž základů opěr, předpoklad   140 kg/m3 "     60,465*140,0/1000</t>
  </si>
  <si>
    <t>Svislé a kompletní konstrukce</t>
  </si>
  <si>
    <t>44</t>
  </si>
  <si>
    <t>317171126</t>
  </si>
  <si>
    <t>Kotvení monolitického betonu římsy do mostovky kotvou do vývrtu</t>
  </si>
  <si>
    <t>-1481208494</t>
  </si>
  <si>
    <t xml:space="preserve">Poznámka k souboru cen:_x000d_
1. Kotvy spřažené se osazují do nosné konstrukce přivařením spodní části kotvy do výztuže mostovky. 2. Kotvy do vývrtu se osazují vrtáním otvoru do betonu mostovky, ukotví se do epoxidové ampule. 3. Kotvy talířové se zamáčknou do ukládaného betonu mostovky. 4. V cenách nejsou započteny náklady na kotvy; tyto se oceňují ve specifikaci. </t>
  </si>
  <si>
    <t xml:space="preserve">"dle příl. 2.7, detaily"     30</t>
  </si>
  <si>
    <t>45</t>
  </si>
  <si>
    <t>548792020</t>
  </si>
  <si>
    <t>kotva pro uchycení fasádních panelů římsy do vývrtu</t>
  </si>
  <si>
    <t>1789299999</t>
  </si>
  <si>
    <t>46</t>
  </si>
  <si>
    <t>317321118</t>
  </si>
  <si>
    <t>Římsy ze železového betonu C 30/37</t>
  </si>
  <si>
    <t>1712745313</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</si>
  <si>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</si>
  <si>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(4,65*(0,177+0,246)/2+0,55*0,25)*15,20*2</t>
  </si>
  <si>
    <t>47</t>
  </si>
  <si>
    <t>317353121</t>
  </si>
  <si>
    <t>Bednění mostní římsy zřízení všech tvarů</t>
  </si>
  <si>
    <t>-1686744036</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</si>
  <si>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</si>
  <si>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(0,25+0,55+0,246)*15,20*2</t>
  </si>
  <si>
    <t>(0,177+0,246)/2*4,65*2*2</t>
  </si>
  <si>
    <t>48</t>
  </si>
  <si>
    <t>317353221</t>
  </si>
  <si>
    <t>Bednění mostní římsy odstranění všech tvarů</t>
  </si>
  <si>
    <t>73767173</t>
  </si>
  <si>
    <t>49</t>
  </si>
  <si>
    <t>317361116</t>
  </si>
  <si>
    <t>Výztuž mostních železobetonových říms z betonářské oceli 10 505 (R) nebo BSt 500</t>
  </si>
  <si>
    <t>1033098104</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</si>
  <si>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</si>
  <si>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"přepoklad 100 kg/m3" 34,078*100,0/1000</t>
  </si>
  <si>
    <t>50</t>
  </si>
  <si>
    <t>317661142</t>
  </si>
  <si>
    <t>Výplň spár monolitické římsy tmelem polyuretanovým, spára šířky přes 15 do 40 mm</t>
  </si>
  <si>
    <t>-1716748112</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</si>
  <si>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</si>
  <si>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 xml:space="preserve">"dilatační spára říms"        6,0*2</t>
  </si>
  <si>
    <t>51</t>
  </si>
  <si>
    <t>330311714</t>
  </si>
  <si>
    <t>Sloupy a pilíře z betonu prostého tř. C 30/37</t>
  </si>
  <si>
    <t>36805927</t>
  </si>
  <si>
    <t xml:space="preserve">" sloupky oplocení s úpravou hlavice"       0,30*0,30*1,25*17</t>
  </si>
  <si>
    <t xml:space="preserve">"sloupy VO"   3,14*0,015*0,15*2,50*2+0,30*0,30*1,10*2</t>
  </si>
  <si>
    <t>52</t>
  </si>
  <si>
    <t>331351121</t>
  </si>
  <si>
    <t>Bednění hranatých sloupů a pilířů včetně vzepření průřezu pravoúhlého čtyřúhelníka výšky do 4 m, průřezu přes 0,08 do 0,16 m2 zřízení</t>
  </si>
  <si>
    <t>1092758302</t>
  </si>
  <si>
    <t xml:space="preserve">Poznámka k souboru cen:_x000d_
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 </t>
  </si>
  <si>
    <t>0,30*4*1,25*17+0,30*4*1,10*2</t>
  </si>
  <si>
    <t>53</t>
  </si>
  <si>
    <t>331351122</t>
  </si>
  <si>
    <t>Bednění hranatých sloupů a pilířů včetně vzepření průřezu pravoúhlého čtyřúhelníka výšky do 4 m, průřezu přes 0,08 do 0,16 m2 odstranění</t>
  </si>
  <si>
    <t>1038091100</t>
  </si>
  <si>
    <t>54</t>
  </si>
  <si>
    <t>332351115</t>
  </si>
  <si>
    <t>Bednění kruhových a oblých sloupů a pilířů včetně vzepření průřezu kruhového nebo zakřiveného výšky do 4 m, průměru sloupu přes 0,25 do 0,40 m zřízení</t>
  </si>
  <si>
    <t>-1861317439</t>
  </si>
  <si>
    <t xml:space="preserve">"sloupy VO"      3,14*0,30*2,50*2</t>
  </si>
  <si>
    <t>55</t>
  </si>
  <si>
    <t>332351116</t>
  </si>
  <si>
    <t>Bednění kruhových a oblých sloupů a pilířů včetně vzepření průřezu kruhového nebo zakřiveného výšky do 4 m, průměru sloupu přes 0,25 do 0,40 m odstranění</t>
  </si>
  <si>
    <t>-990115597</t>
  </si>
  <si>
    <t>56</t>
  </si>
  <si>
    <t>334323118</t>
  </si>
  <si>
    <t>Mostní opěry a úložné prahy z betonu železového C 30/37</t>
  </si>
  <si>
    <t>366963295</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</si>
  <si>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</si>
  <si>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 xml:space="preserve">"OP 1"          1,10*17,60*2,67+((1,10*1,10)+(0,80+0,30)/2*0,35)*17,60</t>
  </si>
  <si>
    <t xml:space="preserve">"OP 2"          1,10*17,60*2,58+((1,10*1,10)+(0,80+0,30)/2*0,35)*17,60</t>
  </si>
  <si>
    <t>57</t>
  </si>
  <si>
    <t>334323218</t>
  </si>
  <si>
    <t>Mostní křídla a závěrné zídky z betonu železového C 30/37</t>
  </si>
  <si>
    <t>-921514520</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</si>
  <si>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 2. V cenách nejsou započteny náklady na: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 b) výplně dilatační spáry extrudovaným polystyrenem mezi opěrou a křídlem, tyto se oceňují souborem cen 931 99-21 Výplň dilatačních spár z polystyrenu, c) izolaci proti zemní vlhkosti, tyto se oceňují cenami katalogu 800-711 Izolace proti vodě, vlhkosti a plynům, d) kotvení přechodové desky do závěrné zídky vrubovým kloubem - trnem a polystyrenovou deskou, tyto se oceňují souborem cen 428 38- . . Vrubový a pérový kloub železobetonový. </t>
  </si>
  <si>
    <t xml:space="preserve">"křídla OP 1"       0,30*(1,10+2,669)*0,60+1,50*(1,10+2,66*+1,0)*0,60</t>
  </si>
  <si>
    <t xml:space="preserve">"křídla OP 2"       0,30*(1,10+2,584)*0,60+0,975*(1,10+2,584*+1,0)*0,60 </t>
  </si>
  <si>
    <t>(2,50*1,25+(2,50+0,75)/2*1,20)*0,50</t>
  </si>
  <si>
    <t>58</t>
  </si>
  <si>
    <t>334351115</t>
  </si>
  <si>
    <t>Bednění mostních opěr a úložných prahů ze systémového bednění zřízení z palubek, pro železobeton</t>
  </si>
  <si>
    <t>1537490804</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</si>
  <si>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</si>
  <si>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(2,67+2,58)*17,60*2+1,60*17,60*2</t>
  </si>
  <si>
    <t xml:space="preserve">"čela, meřeno digitálně"     (4,40+4,30)*2</t>
  </si>
  <si>
    <t>59</t>
  </si>
  <si>
    <t>334351214</t>
  </si>
  <si>
    <t>Bednění mostních opěr a úložných prahů ze systémového bednění odstranění z palubek</t>
  </si>
  <si>
    <t>103048237</t>
  </si>
  <si>
    <t>60</t>
  </si>
  <si>
    <t>334352112</t>
  </si>
  <si>
    <t>Bednění mostních křídel a závěrných zídek ze systémového bednění zřízení z palubek</t>
  </si>
  <si>
    <t>-1902622044</t>
  </si>
  <si>
    <t xml:space="preserve">Poznámka k souboru cen:_x000d_
1. Výplň bednění se uvažuje z pohledové strany opěry z palubek a z rubové strany z překližky.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prostupy pro drenážní výusti, drážky a výstupky, tyto práce se oceňují cenami 334 35-119 Příplatek k ceně, b) vložení těsnících pásů do pracovních spár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</si>
  <si>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 xml:space="preserve">"křídla OP 1"      0,30*(1,10+2,669)*2+0,60*(1,10+2,669)</t>
  </si>
  <si>
    <t xml:space="preserve">                           1,60*(1,10+2,669+1,0)*2+0,60*(1,10+2,669+1,0)</t>
  </si>
  <si>
    <t xml:space="preserve">"křídla OP 2"      0,30*(1,10+2,584)*2+0,60*(1,10+2,584)</t>
  </si>
  <si>
    <t xml:space="preserve">                           0,975*(1,10+2,584)*2+0,60*(1,10+2,584)</t>
  </si>
  <si>
    <t>61</t>
  </si>
  <si>
    <t>334352212</t>
  </si>
  <si>
    <t>Bednění mostních křídel a závěrných zídek ze systémového bednění odstranění z palubek</t>
  </si>
  <si>
    <t>1467511904</t>
  </si>
  <si>
    <t>62</t>
  </si>
  <si>
    <t>334361216</t>
  </si>
  <si>
    <t>Výztuž betonářská mostních konstrukcí opěr, úložných prahů, křídel, závěrných zídek, bloků ložisek, pilířů a sloupů z oceli 10 505 (R) nebo BSt 500 dříků opěr</t>
  </si>
  <si>
    <t>685451115</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</si>
  <si>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</si>
  <si>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 xml:space="preserve">"opěry předpoklad 140 kg/m3, dle pol. 334323118"     151,008*140,0/1000</t>
  </si>
  <si>
    <t xml:space="preserve">"trny pro kotvení přechodové desky, profil 25 mm dl. 0,50 á 0,50"   0,50*3,85*28*2/1000</t>
  </si>
  <si>
    <t>63</t>
  </si>
  <si>
    <t>334361226</t>
  </si>
  <si>
    <t>Výztuž betonářská mostních konstrukcí opěr, úložných prahů, křídel, závěrných zídek, bloků ložisek, pilířů a sloupů z oceli 10 505 (R) nebo BSt 500 křídel, závěrných zdí</t>
  </si>
  <si>
    <t>-1295047248</t>
  </si>
  <si>
    <t xml:space="preserve">"předpoklad 140 kg/m3 jako součást NK, křídla OP 1 a 2"    (4,062+2,818)*140,0/1000</t>
  </si>
  <si>
    <t>64</t>
  </si>
  <si>
    <t>33436141R</t>
  </si>
  <si>
    <t>Výztuž opěr, prahů, křídel, pilířů, sloupů ze sítí KARI</t>
  </si>
  <si>
    <t>-380080231</t>
  </si>
  <si>
    <t xml:space="preserve">"výztuž křídla Kari síť 8/100*8/100 - 7,90 kg/m2"       148,0/1000       </t>
  </si>
  <si>
    <t>65</t>
  </si>
  <si>
    <t>334791114</t>
  </si>
  <si>
    <t>Prostup v betonových zdech z plastových trub průměru do DN 200</t>
  </si>
  <si>
    <t>1715264030</t>
  </si>
  <si>
    <t xml:space="preserve">Poznámka k souboru cen:_x000d_
1. V cenách jsou započteny náklady na nařezání plastového potrubí na potřebnou délku a osazení do bednění bez výřezu bednění, utěsnění prostupu a bednění tmelem před betonáží. </t>
  </si>
  <si>
    <t>0,75*4</t>
  </si>
  <si>
    <t>66</t>
  </si>
  <si>
    <t>34817111R</t>
  </si>
  <si>
    <t>Osazení mostního ocelového zábradlí nesnímatelného do betonových sloupků</t>
  </si>
  <si>
    <t>1975087280</t>
  </si>
  <si>
    <t>2,20*7*2</t>
  </si>
  <si>
    <t>67</t>
  </si>
  <si>
    <t>55391210R</t>
  </si>
  <si>
    <t>Zábradlí mostní ocelové včetně kompletní povrchové úpravy</t>
  </si>
  <si>
    <t>5269456</t>
  </si>
  <si>
    <t>2,20*7,0*2</t>
  </si>
  <si>
    <t>Vodorovné konstrukce</t>
  </si>
  <si>
    <t>68</t>
  </si>
  <si>
    <t>421321107</t>
  </si>
  <si>
    <t>Mostní železobetonové nosné konstrukce deskové nebo klenbové, trámové, ostatní deskové přechodové, z betonu C 25/30</t>
  </si>
  <si>
    <t>1271909492</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</si>
  <si>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konsistence bez ohledu na hustotu výztuže, uhlazení betonu horního povrchu konstrukce, ošetření a ochranu čerstvě uloženého betonu. 2. Deskové konstrukce lze použít jako spřahující desku mostních nosníků. 3. Betonáž dilatačního závěru je prováděna po osazení ocelového dilatačního závěru do konstrukce. 4. V cenách nejsou započteny náklady na: a) frekvenci nájezdů mezi jednotlivými ukládkami do betonážních lamel ani rezervu prostředků na ukládku betonu a dopravy betonu, pokud jedna betonážní lamela má větší objem než 100 m3 ukládaného betonu, b) podkladní vrstvu z betonu pod přechodovou desku, tyto se oceňují souborem cen 451 31-51 Podkladní a výplňové vrstvy z betonu prostého, c) vrubový kloub (trn) přechodové desky do závěrné zídky případně vrubový kloub desky rámové konstrukce do spodní stavby nebo kloub pérový mostní desky vícepolového mostu , tyto se oceňují souborem cen 428 38 Vrubový a pérový kloub železobetonový. d) rovinnost povrchu mostní konstrukce, tyto se oceňují cenou 457 31-1191 Příplatek k ceně za rovinnost. </t>
  </si>
  <si>
    <t xml:space="preserve">"měřeno digitálně z příl. č. 2.3.3"      0,7944*8,26*2</t>
  </si>
  <si>
    <t>69</t>
  </si>
  <si>
    <t>421321128</t>
  </si>
  <si>
    <t>Mostní železobetonové nosné konstrukce deskové nebo klenbové, trámové, ostatní deskové, z betonu C 30/37</t>
  </si>
  <si>
    <t>-1382976325</t>
  </si>
  <si>
    <t xml:space="preserve">"deska NK"     ((1,10+0,55)/2*4,30*2+(4,40*0,55))*12,52</t>
  </si>
  <si>
    <t xml:space="preserve">"vyložení"     (0,27+0,40)/2*2,54*2*13,0</t>
  </si>
  <si>
    <t>70</t>
  </si>
  <si>
    <t>421351112</t>
  </si>
  <si>
    <t>Bednění deskových konstrukcí mostů z betonu železového nebo předpjatého zřízení boků přechodové desky</t>
  </si>
  <si>
    <t>1487770856</t>
  </si>
  <si>
    <t xml:space="preserve">Poznámka k souboru cen:_x000d_
1. Jedná se bednění: a) z palubek u podhledu vyložení spřahující desky nosné konstrukce, b) z prken u boku přechodové desky, c) z prken jako nepohledové bednění překryté následně mostní římsou u boční stěny spřahující desky nebo u boční stěny plné deskové konstrukce obdélníkového příčného řezu, d) z prken s otvory pro průchod betonářské výztuže do další lamely betonážní etapy nosné konstrukce u bednění čel pracovních spár. 2. V cenách jsou započteny náklady na založení a osazení bednění podhledů spřahující desky na ramenáty konzolového vyložení, u přechodové desky založení hranolů a sestavení bočních stěn desky na podkladní vrstvě z betonu, u bočních stěn deskové plné konstrukce mostu nebo spřahující desky založení hranolů na podlaze skruže nebo konzole vyložení spřahující desky, nástřik bednění odformovacím prostředkem, opotřebení bednění podle počtu užití, odbednění a očištění bednění. 3. U čel pracovní spáry železobetonové konstrukce je uvažováno pouze jedno užití. 4. V cenách jsou započteny náklady na distanční tělíska výztuže, ale vlastní ukládka tělísek je započtena v ceně výztuže deskové konstrukce. 5. Bednění vlastní deskové konstrukce se oceňuje cenami 421 95-5112 a -5113 Bednění na mostní skruži. 6. Ceny nelze použít pro bednění desky vylehčeného příčného řezu, které se oceňují souborem cen 423 35- . . Bednění trámové a komorové konstrukce. 7. V cenách nejsou započteny náklady na: a) ramenáty vyložení pro bednění podhledu nebo římsy, b) únosné pracovní podlahy a bednění spodního podhledu desky nosné konstrukce na skruži, tyto se oceňují souborem cen 421 95-3. Dřevěné podlahy mostní dočasné, c) podkladní vrstvu pod přechodovou deskou, tato vrstva se oceňuje souborem cen 451 31-51 Podkladní a výplňové vrstvy z betonu prostého. </t>
  </si>
  <si>
    <t xml:space="preserve">"přechodové desky OP1 a OP2"    3*0,25*2+0,25*8,26*2 </t>
  </si>
  <si>
    <t>71</t>
  </si>
  <si>
    <t>421351131</t>
  </si>
  <si>
    <t>Bednění deskových konstrukcí mostů z betonu železového nebo předpjatého zřízení boční stěny výšky do 350 mm</t>
  </si>
  <si>
    <t>-1213807862</t>
  </si>
  <si>
    <t>0,27*13,0*2</t>
  </si>
  <si>
    <t>72</t>
  </si>
  <si>
    <t>421351141</t>
  </si>
  <si>
    <t>Bednění deskových konstrukcí mostů z betonu železového nebo předpjatého zřízení čela pracovní spáry</t>
  </si>
  <si>
    <t>-1478724634</t>
  </si>
  <si>
    <t>((1,10+0,55)/2*4,30*2+(4,40*0,55))*1</t>
  </si>
  <si>
    <t xml:space="preserve">"čela NK"  ((1,10+0,55)/2*4,30*2+(4,40*0,55))*2</t>
  </si>
  <si>
    <t>73</t>
  </si>
  <si>
    <t>421351212</t>
  </si>
  <si>
    <t>Bednění deskových konstrukcí mostů z betonu železového nebo předpjatého odstranění boků přechodové desky</t>
  </si>
  <si>
    <t>-730307957</t>
  </si>
  <si>
    <t xml:space="preserve">"přechodové desky OP1 a OP2"     5,63</t>
  </si>
  <si>
    <t>74</t>
  </si>
  <si>
    <t>421351231</t>
  </si>
  <si>
    <t>Bednění deskových konstrukcí mostů z betonu železového nebo předpjatého odstranění boční stěny výšky do 350 mm</t>
  </si>
  <si>
    <t>2097155039</t>
  </si>
  <si>
    <t>75</t>
  </si>
  <si>
    <t>421351241</t>
  </si>
  <si>
    <t>Bednění deskových konstrukcí mostů z betonu železového nebo předpjatého odstranění čela pracovní spáry</t>
  </si>
  <si>
    <t>-1726167198</t>
  </si>
  <si>
    <t>76</t>
  </si>
  <si>
    <t>421361216</t>
  </si>
  <si>
    <t>Výztuž deskových konstrukcí z betonářské oceli 10 505 (R) nebo BSt 500 přechodové desky</t>
  </si>
  <si>
    <t>-113088586</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</si>
  <si>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 2. V cenách jsou započteny náklady na: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 b) manipulaci s výztuží při ukládce jeřábem a ručně. 3. V cenách jsou započteny i náklady na osazení distančních tělísek. Náklady na tělíska jsou započteny ve skladbě bednění. 4. V cenách nejsou započteny náklady na uchycení tupých spojů závitové výztuže do bednění a jejich napojování, tyto se oceňují souborem cen 273 36-21 Svarové nosné spoje. </t>
  </si>
  <si>
    <t>"předpoklad 100 kg/m3</t>
  </si>
  <si>
    <t>13,123*100,0/1000</t>
  </si>
  <si>
    <t>77</t>
  </si>
  <si>
    <t>421361226</t>
  </si>
  <si>
    <t>Výztuž deskových konstrukcí z betonářské oceli 10 505 (R) nebo BSt 500 deskového mostu</t>
  </si>
  <si>
    <t>-1009729161</t>
  </si>
  <si>
    <t xml:space="preserve">"předpoklad 180 kg/m3"        141,251*180,0/1000</t>
  </si>
  <si>
    <t>78</t>
  </si>
  <si>
    <t>421955113</t>
  </si>
  <si>
    <t>Bednění na mostní skruži zřízení bednění z palubek</t>
  </si>
  <si>
    <t>-1522244044</t>
  </si>
  <si>
    <t xml:space="preserve">Poznámka k souboru cen:_x000d_
1. Jedná se o vytvoření dřevěné konstrukce roznášecího roštu z hranolů na mostní skruži pro pohledové bednění z překližek nebo palubek spodního podhledu nosné konstrukce deskové, trámové nebo komorové. Konstrukce je doplněna únosnou pracovní podlahou z fošen na sraz na celou plochu skruže a ohrazením bezpečnostním dřevěným zábradlím. 2. V cenách -5112 a -5113 jsou započteny i náklady na: a) bednění, obsahuje výběr bednění, rozměření a osazení bednících dílů včetně roznášecího roštu bednění, vyklínování pro zajištění sklonu a případně oblouku podlahy na skruži, nástřik bednění odformovacím přípravkem, odbednění při rozebírání skruže, očištění bednění pro další užití, spotřebu pohledového bednění podle užití na jeden betonážní postup, vnitrostaveništní přesun v pracovním okruhu. b) dodání distančních podložek výztuže, vlastní ukládka podložek je započtena v ceně výztuže. 3. V ceně -5114 jsou započteny i náklady na zřízení únosné pracovní podlahy na skruži z fošen na sraz včetně roznášecích roštů pro založení podpěr bednění stropů trámové konstrukce a založení podpěr bednění konzol bednění desky vyložení mostovky společně se zhotovením ochranného dřevěného zábradlí pracovní podlahy, odstranění podlahy a zábradlí společně s odstraněním bednění a skruže pod mostem, očištění a rozebrání. 4. V ceně -5114 jsou započteny i náklady na zřízení pracovní lávky z prken bez zábradlí na konzolových podpěrách horní desky mostovky podél říms, odstranění pracovní lávky probíhá společně s odstraněním konzolových podpěr. </t>
  </si>
  <si>
    <t>(4,30+4,40+4,30)*12,52</t>
  </si>
  <si>
    <t>(2,54+0,75)*13,0*2</t>
  </si>
  <si>
    <t>79</t>
  </si>
  <si>
    <t>421955213</t>
  </si>
  <si>
    <t>Bednění na mostní skruži odstranění bednění z palubek</t>
  </si>
  <si>
    <t>-1101006964</t>
  </si>
  <si>
    <t>80</t>
  </si>
  <si>
    <t>451315115</t>
  </si>
  <si>
    <t>Podkladní a výplňové vrstvy z betonu prostého tloušťky do 100 mm, z betonu C 16/20</t>
  </si>
  <si>
    <t>125255604</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</si>
  <si>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</si>
  <si>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 xml:space="preserve">"podkladní beton přechodových desek"   2,88*8,26*2</t>
  </si>
  <si>
    <t>81</t>
  </si>
  <si>
    <t>451315124</t>
  </si>
  <si>
    <t>Podkladní a výplňové vrstvy z betonu prostého tloušťky do 150 mm, z betonu C 12/15</t>
  </si>
  <si>
    <t>1339070562</t>
  </si>
  <si>
    <t xml:space="preserve">"podkladní beton křídla"   1,30*2,65*0,15</t>
  </si>
  <si>
    <t>82</t>
  </si>
  <si>
    <t>451317777</t>
  </si>
  <si>
    <t>Podklad nebo lože pod dlažbu (přídlažbu) v ploše vodorovné nebo ve sklonu do 1:5, tloušťky od 50 do 100 mm z betonu prostého</t>
  </si>
  <si>
    <t>-1853359451</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</si>
  <si>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</si>
  <si>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 xml:space="preserve">"dle podélného řezu"    (6,20+1,20+4,0+1,40+0,50)*19,50</t>
  </si>
  <si>
    <t xml:space="preserve">"dlažba u kolmého křídla, měřeno digitálně"   (6,70+2,10)*1,20</t>
  </si>
  <si>
    <t xml:space="preserve">"berma u křídla"      0,75*3,0</t>
  </si>
  <si>
    <t>83</t>
  </si>
  <si>
    <t>451319777</t>
  </si>
  <si>
    <t>Podklad nebo lože pod dlažbu (přídlažbu) Příplatek k cenám za každých dalších i započatých 10 mm tloušťky podkladu nebo lože přes 100 mm z betonu prostého</t>
  </si>
  <si>
    <t>1856692124</t>
  </si>
  <si>
    <t xml:space="preserve">"dle pol.č. 451317777, celková tloušťka 250 mm"    272,16*15</t>
  </si>
  <si>
    <t>84</t>
  </si>
  <si>
    <t>451351111</t>
  </si>
  <si>
    <t>Bednění podkladní vrtací šablony základu z hranolů a prken hloubky do 300 mm zřízení</t>
  </si>
  <si>
    <t>-1185988770</t>
  </si>
  <si>
    <t xml:space="preserve">Poznámka k souboru cen:_x000d_
1. V cenách jsou započteny náklady založení vnějšího bednění z hranolu a prken na podkladní vrstvě ze štěrku, rozměření polohy vnitřního bednění otvorů pro vrtaní pilot, zhotovení a zajištění polohy vnitřního bednění pro tloušťku vrtací šablony do tloušťky 300 mm, nástřik bednění odformovacím prostředkem, odbednění vrtací šablony. 2. V cenách nejsou započteny náklady na ukládku výztuže ze sítí do vrtací šablony, tyto se oceňují souborem cen 273 36-14 Výztuž základů ze svařovaných sítí. </t>
  </si>
  <si>
    <t xml:space="preserve">"OP 1  a OP 2"     (2,10+19,50)*2*0,25*2</t>
  </si>
  <si>
    <t xml:space="preserve">"otvory v šablonách"     0,90*4*0,25*10*2     </t>
  </si>
  <si>
    <t>85</t>
  </si>
  <si>
    <t>451351211</t>
  </si>
  <si>
    <t>Bednění podkladní vrtací šablony základu z hranolů a prken hloubky do 300 mm odstranění</t>
  </si>
  <si>
    <t>-1082982260</t>
  </si>
  <si>
    <t>86</t>
  </si>
  <si>
    <t>451477121</t>
  </si>
  <si>
    <t>Podkladní vrstva plastbetonová drenážní, tloušťky do 20 mm první vrstva</t>
  </si>
  <si>
    <t>587420940</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</si>
  <si>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</si>
  <si>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 xml:space="preserve">"drenážní plastbeton"        0,15*30,0*2</t>
  </si>
  <si>
    <t>87</t>
  </si>
  <si>
    <t>451477122</t>
  </si>
  <si>
    <t>Podkladní vrstva plastbetonová drenážní, tloušťky do 20 mm každá další vrstva</t>
  </si>
  <si>
    <t>628074849</t>
  </si>
  <si>
    <t>0,15*30,0*2</t>
  </si>
  <si>
    <t>88</t>
  </si>
  <si>
    <t>451572111</t>
  </si>
  <si>
    <t>Lože pod potrubí, stoky a drobné objekty v otevřeném výkopu z kameniva drobného těženého 0 až 4 mm</t>
  </si>
  <si>
    <t>-861872525</t>
  </si>
  <si>
    <t xml:space="preserve">Poznámka k souboru cen:_x000d_
1. Ceny -1111 a -1192 lze použít i pro zřízení sběrných vrstev nad drenážními trubkami. 2. V cenách -5111 a -1192 jsou započteny i náklady na prohození výkopku získaného při zemních pracích. </t>
  </si>
  <si>
    <t>0,264*5,0*2</t>
  </si>
  <si>
    <t>89</t>
  </si>
  <si>
    <t>452312151</t>
  </si>
  <si>
    <t>Podkladní a zajišťovací konstrukce z betonu prostého v otevřeném výkopu sedlové lože pod potrubí z betonu tř. C 20/25</t>
  </si>
  <si>
    <t>-128970632</t>
  </si>
  <si>
    <t xml:space="preserve">Poznámka k souboru cen:_x000d_
1. Ceny -1121 až -1181 a -1192 lze použít i pro ochrannou vrstvu pod železobetonové konstrukce. 2. Ceny -2121 až -2181 a -2192 jsou určeny pro jakékoliv úkosy sedel. </t>
  </si>
  <si>
    <t>0,15*5,0*2</t>
  </si>
  <si>
    <t>90</t>
  </si>
  <si>
    <t>452313131</t>
  </si>
  <si>
    <t>Podkladní a zajišťovací konstrukce z betonu prostého v otevřeném výkopu bloky pro potrubí z betonu tř. C 12/15</t>
  </si>
  <si>
    <t>-733916213</t>
  </si>
  <si>
    <t xml:space="preserve">"pod trativody OP1  a OP 2"      (1,61+2,69)/2*17,70*2*0,27</t>
  </si>
  <si>
    <t>91</t>
  </si>
  <si>
    <t>452353101</t>
  </si>
  <si>
    <t>Bednění podkladních a zajišťovacích konstrukcí v otevřeném výkopu bloků pro potrubí</t>
  </si>
  <si>
    <t>2146649445</t>
  </si>
  <si>
    <t xml:space="preserve">"pod trativody OP1 a OP2"       (1,61+2,69)/2*17,60*2+1,20*0,27*2+2,69*0,27*2</t>
  </si>
  <si>
    <t>92</t>
  </si>
  <si>
    <t>458501112</t>
  </si>
  <si>
    <t>Výplňové klíny za opěrou z kameniva hutněného po vrstvách drceného</t>
  </si>
  <si>
    <t>1710368047</t>
  </si>
  <si>
    <t xml:space="preserve">Poznámka k souboru cen:_x000d_
1. V cenách jsou započteny náklady na dodání vhodného kameniva, rozprostření konstrukce zemního tělesa po vrstvách do 300 mm se zhutněním na potřebnou míru zhutnění za mostní opěrou, případné vlhčení k dosažení potřebné konzistence štěrkopísku nebo štěrkodrtě, zhutnění od 90 do 100 % Proctor Standard nebo indexu density Id 0,8 až 0,9. 2. V cenách nejsou započteny náklady na nájezdy zemních strojů na rozhrnovaní a hutnění, protože práce probíhá současně se zhotovením zemní konstrukce násypu příjezdové komunikace. </t>
  </si>
  <si>
    <t xml:space="preserve">"přechodový klín štěrkodrť frakce 0-32, měřeno digitálně z příl. č. 2.3.3"        3,20*17,60*2</t>
  </si>
  <si>
    <t>93</t>
  </si>
  <si>
    <t>461311610</t>
  </si>
  <si>
    <t>Patka pro dlažbu z betonu se zvýšenými nároky na prostředí průměrného průřezu do 0,20 m2</t>
  </si>
  <si>
    <t>1848234288</t>
  </si>
  <si>
    <t xml:space="preserve">Poznámka k souboru cen:_x000d_
1. Ceny lze použít i pro patky, podpírající pohoz na svahu nebo vegetační popř. jiné opevnění svahu. 2. V cenách jsou započteny i náklady na: a) zhotovení dilatačních spár, b) bednění a odbednění, c) práce ve vodě při tloušťce vodního polštáře do 100 mm. 3. V cenách nejsou započteny náklady na podkladní lože z kameniva, toto se oceňuje cenami souboru cen 451 50-41 Zřízení podkladní vrstvy z kameniva pod dlažbu. </t>
  </si>
  <si>
    <t xml:space="preserve">"příčné prahy"   0,30*0,60*(16,758+11,35)</t>
  </si>
  <si>
    <t>94</t>
  </si>
  <si>
    <t>462511270</t>
  </si>
  <si>
    <t>Zához z lomového kamene neupraveného záhozového bez proštěrkování z terénu, hmotnosti jednotlivých kamenů do 200 kg</t>
  </si>
  <si>
    <t>-1528377364</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</si>
  <si>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</si>
  <si>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7,0*2,0*0,60</t>
  </si>
  <si>
    <t>95</t>
  </si>
  <si>
    <t>465513257</t>
  </si>
  <si>
    <t>Dlažba svahu u mostních opěr z upraveného lomového žulového kamene s vyspárováním maltou MC 25, šíře spáry 15 mm do betonového lože C 25/30 tloušťky 250 mm, plochy přes 10 m2</t>
  </si>
  <si>
    <t>-437466138</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</si>
  <si>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</si>
  <si>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Komunikace pozemní</t>
  </si>
  <si>
    <t>96</t>
  </si>
  <si>
    <t>564851113</t>
  </si>
  <si>
    <t>Podklad ze štěrkodrti ŠD s rozprostřením a zhutněním, po zhutnění tl. 170 mm</t>
  </si>
  <si>
    <t>-445558458</t>
  </si>
  <si>
    <t xml:space="preserve">"mimo most v přechodové oblasti"     3,20*(7,50+7,626)/2</t>
  </si>
  <si>
    <t xml:space="preserve">                                                           3,00*(7,50+7,522)/2</t>
  </si>
  <si>
    <t>97</t>
  </si>
  <si>
    <t>565145121</t>
  </si>
  <si>
    <t>Asfaltový beton vrstva podkladní ACP 16 (obalované kamenivo střednězrnné - OKS) s rozprostřením a zhutněním v pruhu šířky přes 3 m, po zhutnění tl. 60 mm</t>
  </si>
  <si>
    <t>1983640897</t>
  </si>
  <si>
    <t xml:space="preserve">Poznámka k souboru cen:_x000d_
1. ČSN EN 13108-1 připouští pro ACP 16 pouze tl. 50 až 80 mm. </t>
  </si>
  <si>
    <t xml:space="preserve">"mimo most v přechodové oblasti"        5,30*(7,50+7,626)/2</t>
  </si>
  <si>
    <t xml:space="preserve">                                                              5,10*(7,50+7,522)/2</t>
  </si>
  <si>
    <t>98</t>
  </si>
  <si>
    <t>567132111</t>
  </si>
  <si>
    <t>Podklad ze směsi stmelené cementem SC bez dilatačních spár, s rozprostřením a zhutněním SC C 8/10 (KSC I), po zhutnění tl. 160 mm</t>
  </si>
  <si>
    <t>-1464372457</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</si>
  <si>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</si>
  <si>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 xml:space="preserve">"mimo most v přechodové oblasti"        4,55*(7,50+7,626)/2</t>
  </si>
  <si>
    <t xml:space="preserve">                                                              4,20*(7,50+7,522)/2</t>
  </si>
  <si>
    <t>99</t>
  </si>
  <si>
    <t>571901111</t>
  </si>
  <si>
    <t>Posyp podkladu nebo krytu s rozprostřením a zhutněním kamenivem drceným nebo těženým, v množství do 5 kg/m2</t>
  </si>
  <si>
    <t>1246489094</t>
  </si>
  <si>
    <t xml:space="preserve">"mimo most v přechodové oblasti"    5,80*(7,50+7,626)/2</t>
  </si>
  <si>
    <t xml:space="preserve">                                                          5,50*(7,50+7,522)/2</t>
  </si>
  <si>
    <t>573111112</t>
  </si>
  <si>
    <t>Postřik infiltrační PI z asfaltu silničního s posypem kamenivem, v množství 1,00 kg/m2</t>
  </si>
  <si>
    <t>-572850083</t>
  </si>
  <si>
    <t>101</t>
  </si>
  <si>
    <t>573231111</t>
  </si>
  <si>
    <t>Postřik spojovací PS bez posypu kamenivem ze silniční emulze, v množství 0,70 kg/m2</t>
  </si>
  <si>
    <t>-1564220620</t>
  </si>
  <si>
    <t>"postřik 0,2 kg/m2</t>
  </si>
  <si>
    <t xml:space="preserve">"kryt na NK"        7,50*15,20</t>
  </si>
  <si>
    <t xml:space="preserve">"mimo most v přechodové oblasti"    6,06*(7,50+7,626)/2</t>
  </si>
  <si>
    <t xml:space="preserve">                                                          5,848*(7,50+7,522)/2</t>
  </si>
  <si>
    <t>102</t>
  </si>
  <si>
    <t>577144141</t>
  </si>
  <si>
    <t>Asfaltový beton vrstva obrusná ACO 11 (ABS) s rozprostřením a se zhutněním z modifikovaného asfaltu v pruhu šířky přes 3 m tl. 50 mm</t>
  </si>
  <si>
    <t>-2028784216</t>
  </si>
  <si>
    <t xml:space="preserve">Poznámka k souboru cen:_x000d_
1. ČSN EN 13108-1 připouští pro ACO 11 pouze tl. 35 až 50 mm. </t>
  </si>
  <si>
    <t>103</t>
  </si>
  <si>
    <t>577155121</t>
  </si>
  <si>
    <t>Asfaltový beton vrstva obrusná ACO 16 (ABH) s rozprostřením a zhutněním z nemodifikovaného asfaltu, po zhutnění v pruhu šířky přes 3 m tl. 60 mm</t>
  </si>
  <si>
    <t>2025197618</t>
  </si>
  <si>
    <t xml:space="preserve">Poznámka k souboru cen:_x000d_
1. ČSN EN 13108-1 připouští pro ACO 16 pouze tl. 45 až 60 mm. </t>
  </si>
  <si>
    <t>104</t>
  </si>
  <si>
    <t>578133232</t>
  </si>
  <si>
    <t>Litý asfalt MA 11 (LAS) s rozprostřením z modifikovaného asfaltu v pruhu šířky přes 3 m tl. 35 mm</t>
  </si>
  <si>
    <t>1748258234</t>
  </si>
  <si>
    <t xml:space="preserve">Poznámka k souboru cen:_x000d_
1. V cenách jsou započteny i náklady na napojení pracovních spár. 2. V cenách nejsou započteny náklady na příp. projektem předepsané: a) vložky z lepenky, které se oceňují cenami souboru cen 919 7.- Vložka pod litý asfalt, b) zdrsňovací posypy, které se oceňují cenami souboru cen 578 90- Zdrsňovací posyp litého asfaltu, c) posypy drobným kamenivem, které se oceňují cenami souboru cen 572 40- Posyp živičného podkladu nebo krytu části C 01 tohoto katalogu. </t>
  </si>
  <si>
    <t>7,90*15,20</t>
  </si>
  <si>
    <t>105</t>
  </si>
  <si>
    <t>578143133</t>
  </si>
  <si>
    <t>Litý asfalt MA 11 (LAS) s rozprostřením z modifikovaného asfaltu v pruhu šířky do 3 m tl. 40 mm</t>
  </si>
  <si>
    <t>-541213788</t>
  </si>
  <si>
    <t xml:space="preserve">"dle detailu drenážního proužku"      0,40*30,0*2</t>
  </si>
  <si>
    <t xml:space="preserve">"ochrana izolace na přechodové desce"     8,26*1,0*2</t>
  </si>
  <si>
    <t>106</t>
  </si>
  <si>
    <t>58111411R</t>
  </si>
  <si>
    <t>Kryt z betonu komunikace pro pěší tl 150 - 300 mm</t>
  </si>
  <si>
    <t>-208437310</t>
  </si>
  <si>
    <t xml:space="preserve">"přechod na most"     (3,60+4,75)/2*3,40+3,60*4,80</t>
  </si>
  <si>
    <t>7,0*4,75+7,0*4,30+7,0*4,40</t>
  </si>
  <si>
    <t>Úpravy povrchů, podlahy a osazování výplní</t>
  </si>
  <si>
    <t>107</t>
  </si>
  <si>
    <t>622321121</t>
  </si>
  <si>
    <t>Omítka vápenocementová vnějších ploch nanášená ručně jednovrstvá, tloušťky do 15 mm hladká stěn</t>
  </si>
  <si>
    <t>-204902431</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</si>
  <si>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</si>
  <si>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 xml:space="preserve">"odhad"      80</t>
  </si>
  <si>
    <t>108</t>
  </si>
  <si>
    <t>62261812R</t>
  </si>
  <si>
    <t>Antigraffiti nátěr dvojnásobný trvalý do 30 cyklů transparentní vnějších stěn provedený ručně</t>
  </si>
  <si>
    <t>550185198</t>
  </si>
  <si>
    <t>2,15*17,60*2</t>
  </si>
  <si>
    <t>109</t>
  </si>
  <si>
    <t>622821031</t>
  </si>
  <si>
    <t>Sanační omítka vnějších ploch stěn vyrovnávací vrstva, prováděná v tl. do 20 mm ručně</t>
  </si>
  <si>
    <t>1425606547</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</si>
  <si>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příslušnými cenami části A07 katalogu 800-783 Nátěry. 4. V 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 případě požadované větší tloušťky omítky. </t>
  </si>
  <si>
    <t>"zdivo na odbourané straně zpevněno sanační omítkou</t>
  </si>
  <si>
    <t xml:space="preserve">"zdivo a klenba, měřeno digitálně"        4,20*2+2,30*2+2,80</t>
  </si>
  <si>
    <t>110</t>
  </si>
  <si>
    <t>623321121</t>
  </si>
  <si>
    <t>Omítka vápenocementová vnějších ploch nanášená ručně jednovrstvá, tloušťky do 15 mm hladká pilířů nebo sloupů</t>
  </si>
  <si>
    <t>-2099175458</t>
  </si>
  <si>
    <t xml:space="preserve">"sloupky zábradlí"       0,30*4*1,25*17+0,30*0,30*17</t>
  </si>
  <si>
    <t>111</t>
  </si>
  <si>
    <t>628611101</t>
  </si>
  <si>
    <t>Nátěr mostních betonových konstrukcí epoxidový 1x impregnační OS-A</t>
  </si>
  <si>
    <t>-1875441323</t>
  </si>
  <si>
    <t xml:space="preserve">"plocha NK"      15,20*17,60</t>
  </si>
  <si>
    <t>112</t>
  </si>
  <si>
    <t>628611131</t>
  </si>
  <si>
    <t>Nátěr mostních betonových konstrukcí akrylátový na siloxanové a plasticko-elastické bázi 2x ochranný pružný OS-C (OS 4)</t>
  </si>
  <si>
    <t>-907506027</t>
  </si>
  <si>
    <t xml:space="preserve">"povrch říms"     5,55*15,20*2</t>
  </si>
  <si>
    <t>113</t>
  </si>
  <si>
    <t>632451021</t>
  </si>
  <si>
    <t>Potěr cementový vyrovnávací z malty (MC-15) v pásu o průměrné (střední) tl. od 10 do 20 mm</t>
  </si>
  <si>
    <t>-945394695</t>
  </si>
  <si>
    <t xml:space="preserve">Poznámka k souboru cen:_x000d_
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 </t>
  </si>
  <si>
    <t xml:space="preserve">"pod oplechování zdi"   0,50*8,0</t>
  </si>
  <si>
    <t>Trubní vedení</t>
  </si>
  <si>
    <t>114</t>
  </si>
  <si>
    <t>812442121</t>
  </si>
  <si>
    <t>Montáž potrubí z trub betonových hrdlových v otevřeném výkopu ve sklonu do 20 % z trub těsněných pryžovými kroužky DN 600</t>
  </si>
  <si>
    <t>-152981286</t>
  </si>
  <si>
    <t xml:space="preserve">Poznámka k souboru cen:_x000d_
1. V položkách cen 812 . . -2121 nejsou započteny náklady na dodání těsnících pryžových kroužků. Tyto kroužky se oceňují ve specifikaci, nejsou-li zahrnuty v ceně trub. </t>
  </si>
  <si>
    <t>5,0*2</t>
  </si>
  <si>
    <t>115</t>
  </si>
  <si>
    <t>59223232R</t>
  </si>
  <si>
    <t>trouba hrdlová přímá betonová pro těsnění pryžovým kroužkem D60x250x10,5 cm</t>
  </si>
  <si>
    <t>1841776479</t>
  </si>
  <si>
    <t>10,0/2,50</t>
  </si>
  <si>
    <t>116</t>
  </si>
  <si>
    <t>877315231</t>
  </si>
  <si>
    <t>Montáž tvarovek na kanalizačním potrubí z trub z plastu z tvrdého PVC nebo z polypropylenu v otevřeném výkopu víček DN 150</t>
  </si>
  <si>
    <t>1118172440</t>
  </si>
  <si>
    <t xml:space="preserve">Poznámka k souboru cen:_x000d_
1. V cenách nejsou započteny náklady na dodání tvarovek. Tvarovky se oceňují ve ve specifikaci. </t>
  </si>
  <si>
    <t xml:space="preserve">"zavíčkování drenáže"   2*2</t>
  </si>
  <si>
    <t>117</t>
  </si>
  <si>
    <t>286117220</t>
  </si>
  <si>
    <t>víčko kanalizace plastové KG DN 160</t>
  </si>
  <si>
    <t>468381944</t>
  </si>
  <si>
    <t>P</t>
  </si>
  <si>
    <t>Poznámka k položce:
OSMA, kód výrobku: 28570</t>
  </si>
  <si>
    <t>Ostatní konstrukce a práce, bourání</t>
  </si>
  <si>
    <t>118</t>
  </si>
  <si>
    <t>914112111</t>
  </si>
  <si>
    <t>Tabulka s označením evidenčního čísla mostu na sloupek</t>
  </si>
  <si>
    <t>183694573</t>
  </si>
  <si>
    <t xml:space="preserve">Poznámka k souboru cen:_x000d_
1. V cenách jsou započteny náklady na montáž a dodávku tabulky a sloupku včetně upevňovacího materiálu 2. V ceně nejsou započteny náklady na naložení a odklizení výkopku, tyto se oceňují cenami části A 01 katalogu 800-1 Zemní práce. </t>
  </si>
  <si>
    <t>119</t>
  </si>
  <si>
    <t>916231213</t>
  </si>
  <si>
    <t>Osazení chodníkového obrubníku betonového se zřízením lože, s vyplněním a zatřením spár cementovou maltou stojatého s boční opěrou z betonu prostého tř. C 12/15, do lože z betonu prostého téže značky</t>
  </si>
  <si>
    <t>1079398939</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</si>
  <si>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</si>
  <si>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 xml:space="preserve">"dle půdorysu"    7,0+7,0+7,0+7,0</t>
  </si>
  <si>
    <t>120</t>
  </si>
  <si>
    <t>59217450R</t>
  </si>
  <si>
    <t>obrubník betonový chodníkový silniční vibrolisovaný 100x15x30 cm</t>
  </si>
  <si>
    <t>-1358548400</t>
  </si>
  <si>
    <t>7,0*4</t>
  </si>
  <si>
    <t>121</t>
  </si>
  <si>
    <t>919121132</t>
  </si>
  <si>
    <t>Utěsnění dilatačních spár zálivkou za studena v cementobetonovém nebo živičném krytu včetně adhezního nátěru s těsnicím profilem pod zálivkou, pro komůrky šířky 20 mm, hloubky 40 mm</t>
  </si>
  <si>
    <t>278107658</t>
  </si>
  <si>
    <t xml:space="preserve">Poznámka k souboru cen:_x000d_
1. V cenách jsou započteny i náklady na vyčištění spár před těsněním a zalitím a náklady na impregnaci, těsnění a zalití spár včetně dodání hmot. </t>
  </si>
  <si>
    <t xml:space="preserve">"podél říms  15/40"          15,20*2</t>
  </si>
  <si>
    <t>122</t>
  </si>
  <si>
    <t>919121223</t>
  </si>
  <si>
    <t>Utěsnění dilatačních spár zálivkou za studena v cementobetonovém nebo živičném krytu včetně adhezního nátěru bez těsnicího profilu pod zálivkou, pro komůrky šířky 15 mm, hloubky 30 mm</t>
  </si>
  <si>
    <t>2060850939</t>
  </si>
  <si>
    <t xml:space="preserve">"podél odvodňovacího proužku říms  10/40"          15,20*2</t>
  </si>
  <si>
    <t>123</t>
  </si>
  <si>
    <t>919726124</t>
  </si>
  <si>
    <t>Geotextilie netkaná pro ochranu, separaci nebo filtraci měrná hmotnost přes 500 do 800 g/m2</t>
  </si>
  <si>
    <t>727180835</t>
  </si>
  <si>
    <t xml:space="preserve">Poznámka k souboru cen:_x000d_
1. V cenách jsou započteny i náklady na položení a dodání geotextilie včetně přesahů. </t>
  </si>
  <si>
    <t xml:space="preserve">"hmotnost 600 g/m2 v přechodové oblasti"      (3,73+0,22+0,24)*17,60*2*2</t>
  </si>
  <si>
    <t>"hmotnost 700 g/m2 u opěr</t>
  </si>
  <si>
    <t xml:space="preserve">"OP 1 rub"       (0,30+0,60+2,65+0,30+0,95+0,20)*17,60</t>
  </si>
  <si>
    <t xml:space="preserve">"OP 2 rub"       (0,30+0,60+2,60+0,30+0,95+0,20)*17,60</t>
  </si>
  <si>
    <t>124</t>
  </si>
  <si>
    <t>919735112</t>
  </si>
  <si>
    <t>Řezání stávajícího živičného krytu nebo podkladu hloubky přes 50 do 100 mm</t>
  </si>
  <si>
    <t>-1313385309</t>
  </si>
  <si>
    <t xml:space="preserve">Poznámka k souboru cen:_x000d_
1. V cenách jsou započteny i náklady na spotřebu vody. </t>
  </si>
  <si>
    <t>7,50*2</t>
  </si>
  <si>
    <t>125</t>
  </si>
  <si>
    <t>93199111R</t>
  </si>
  <si>
    <t>Zřízení těsnění pracovní spáry gumovým nebo PVC pásem v nosné konstrukci</t>
  </si>
  <si>
    <t>910242425</t>
  </si>
  <si>
    <t>126</t>
  </si>
  <si>
    <t>931992111</t>
  </si>
  <si>
    <t>Výplň dilatačních spár z polystyrenu pěnového, tloušťky 20 mm</t>
  </si>
  <si>
    <t>1208724467</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</si>
  <si>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</si>
  <si>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 xml:space="preserve">"dilatační spáry říms"       (4,65*(0,177+0,246)/2+0,55*0,25)*2</t>
  </si>
  <si>
    <t>127</t>
  </si>
  <si>
    <t>931992121</t>
  </si>
  <si>
    <t>Výplň dilatačních spár z polystyrenu extrudovaného, tloušťky 20 mm</t>
  </si>
  <si>
    <t>482292445</t>
  </si>
  <si>
    <t xml:space="preserve">"kotvení přechodových desek"        (0,125+0,125+0,28)*8,26*2 </t>
  </si>
  <si>
    <t>128</t>
  </si>
  <si>
    <t>931994142</t>
  </si>
  <si>
    <t>Těsnění spáry betonové konstrukce pásy, profily, tmely tmelem polyuretanovým spáry dilatační do 4,0 cm2</t>
  </si>
  <si>
    <t>2047413365</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</si>
  <si>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</si>
  <si>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 xml:space="preserve">"pracovní spára NK"         15,20</t>
  </si>
  <si>
    <t xml:space="preserve">"prostupy v křídlech DN 200"     3,14*0,20*4</t>
  </si>
  <si>
    <t>129</t>
  </si>
  <si>
    <t>931994171</t>
  </si>
  <si>
    <t>Těsnění spáry betonové konstrukce pásy, profily, tmely pásem izolačním asfaltovaným šířky do 500 mm spáry pracovní</t>
  </si>
  <si>
    <t>1659599855</t>
  </si>
  <si>
    <t xml:space="preserve">"pracovní spára NK"                    15,20</t>
  </si>
  <si>
    <t>130</t>
  </si>
  <si>
    <t>931995111</t>
  </si>
  <si>
    <t>Nátěr betonářské výztuže v pracovní spáře 2x ochranný</t>
  </si>
  <si>
    <t>1212666548</t>
  </si>
  <si>
    <t xml:space="preserve">Poznámka k souboru cen:_x000d_
1. Plocha m2 odpovídá rozvinuté ploše výztuže. 2. V cenách jsou započteny náklady na očištění a odmaštění výztuže, příprava nátěru a nanesení základního a vrchního nátěru štětcem nebo válečkem do tloušťky 100 μm v délce 200 mm předpokládané pracovní spáry u přesýpaných betonových konstrukcí. </t>
  </si>
  <si>
    <t xml:space="preserve">"měřeno digitálně"    12,0</t>
  </si>
  <si>
    <t>131</t>
  </si>
  <si>
    <t>931998112</t>
  </si>
  <si>
    <t>Těsnění prostupů izolací mostovky bitumenovým tmelem trubky odvodnění DN 50</t>
  </si>
  <si>
    <t>1437865316</t>
  </si>
  <si>
    <t xml:space="preserve">Poznámka k souboru cen:_x000d_
1. V cenách jsou započteny náklady na vyčištění prostoru prostupu, průniku kotvy nebo trubního prostupu odvodnění celoplošnou izolační vrstvou, ruční nanesení pružného tmelu a zatření tmelem za studena na bázi kašovitého bitumenového roztoku zajištujícího dostatečné utěsnění a slučitelnost s vrstvami pokládané vozovky. </t>
  </si>
  <si>
    <t>132</t>
  </si>
  <si>
    <t>936001R</t>
  </si>
  <si>
    <t>Letopočet výstavby - vlys do betonu</t>
  </si>
  <si>
    <t>751506601</t>
  </si>
  <si>
    <t>133</t>
  </si>
  <si>
    <t>936560R</t>
  </si>
  <si>
    <t>Nivelační značka na konstrukci</t>
  </si>
  <si>
    <t>-1501131102</t>
  </si>
  <si>
    <t>134</t>
  </si>
  <si>
    <t>936941111</t>
  </si>
  <si>
    <t>Odvodňovač izolace mostovky osazení do plastbetonu, odvodňovače měděného</t>
  </si>
  <si>
    <t>798290564</t>
  </si>
  <si>
    <t xml:space="preserve">Poznámka k souboru cen:_x000d_
1. V cenách jsou započteny náklady na: a) osazení bednící vložky 300x300 mm s otvorem pro trubku chráničky průměru 63 mm, osazení nerez příruby s nerez trubkou vývodu průměru 50 mm nebo osazení měděného trychtýře s nalepením trubkové spojky průměru 32 mm pro nasazení prodlužovací trubky průměru 50 mm do lože z plastbetonu (oceňuje se zvlášť) a na trubku chráničky průměru 63 mm, přilepení natavovací izolace mostovky (v sub dodávce), nastříhaní a nalepení nerez mřížky na odvodňovač, zachycení mřížky pomocí spony jako zábrana proti posunutí při pozdější ukládce drenážního betonu vsaku nad odvodňovací trubkou, b) u měděného provedení nalepení prodloužení vývodu plastové trubky průměru 50 mm podle konstrukční výšky nosné konstrukce na spojku průměru 32 mm, nařezání a osazení chráničky průměru 63 mm do bednění vyvázaně a osazení na vložku bednění 130x130 mm s otvorem pro osazení chráničky. U nerezového provedení odpadá prodloužení vývodu od příruby a obsahuje pouze nařezání chráničky průměru 63 mm těsnění odvodňovače mezi trubkou průměru 50 mm a chráničkou. 2. V cenách nejsou započteny náklady na: a) lože z plastbetonu a vsakovací vrstvy z drenážního plastbetonu, tyto se oceňují souborem cen 451 47- . 1 Podkladní vrstva plastbetonová, b) subdodávku pokládky celoplošné izolace mostovky a případné napojení odvodňovací trubky D 50 mm do sedla horizontálního potrubí DN 200-250 odvodnění mostu, c) odvodňovač izolace mostovky; tyto se oceňují ve specifikaci. </t>
  </si>
  <si>
    <t>135</t>
  </si>
  <si>
    <t>5520000R</t>
  </si>
  <si>
    <t>Měděná odvodňovací trubička povrchu izolace</t>
  </si>
  <si>
    <t>-1615618920</t>
  </si>
  <si>
    <t>136</t>
  </si>
  <si>
    <t>93694113R</t>
  </si>
  <si>
    <t>Chránička odvodňovací trubičky D 50 mm</t>
  </si>
  <si>
    <t>1393429537</t>
  </si>
  <si>
    <t>0,53*4</t>
  </si>
  <si>
    <t>137</t>
  </si>
  <si>
    <t>946231111</t>
  </si>
  <si>
    <t>Zavěšené lešení pod bednění mostních říms pracovní a podpěrné s vyložením do 0,90 m montáž</t>
  </si>
  <si>
    <t>1841789648</t>
  </si>
  <si>
    <t xml:space="preserve">Poznámka k souboru cen:_x000d_
1. V ceně -1111 jsou započteny i náklady na použití lešení. </t>
  </si>
  <si>
    <t>15,20*2</t>
  </si>
  <si>
    <t>138</t>
  </si>
  <si>
    <t>946231121</t>
  </si>
  <si>
    <t>Zavěšené lešení pod bednění mostních říms pracovní a podpěrné s vyložením do 0,90 m demontáž</t>
  </si>
  <si>
    <t>1645033826</t>
  </si>
  <si>
    <t>139</t>
  </si>
  <si>
    <t>948411111</t>
  </si>
  <si>
    <t xml:space="preserve">Podpěrné skruže a podpěry dočasné kovové zřízení skruží výšky do 10 m z věží </t>
  </si>
  <si>
    <t>520087684</t>
  </si>
  <si>
    <t xml:space="preserve">Poznámka k souboru cen:_x000d_
1. V cenách podpěných skruží jsou započteny náklady na sestavení a zavětrování věží , osazení a vyrovnání stavěcích hlav a dolních základových rámů. 2. V cenách podpěr jsou započteny náklady na rozměření, sestavení modulů s uložením na základech, kontrolu stability, zavětrování konstrukce, osazení dočasných pomocných pracovních lávek a doprava podpěr do vzdálenosti 100 m v rámci staveniště. 3. Ceny nájemného skruží z věží a podpěr jsou pouze informativní, je nutné je posoudit s ohledem na konkrétní podmínky stavby. 4. Měsíční nájemné podpěr , které je uvedené s nulovou hodnotou, se stanovíinduviduálně podle konkrétních podmínek stavby, obvykle v hodnotě 6 % z ceny pořízení. 5. Drobný spotřební materiál (např. hřebíky, svorníky, matice) je započten v režijních nákladech. 6. V cenách nejsou započteny náklady na: a) odskružovací zařízení, tyto se oceňují souborem cen 429 94-1 . Odskružení bednění na podpěrné konstrukci, b) zřízení pracovních podlah a bednění spodní desky nebo trámu nosné konstrukce, tyto se oceňují souborem cen 421 95- . . Dřevěné deskové mostní nosné konstrukce, c) betonový základ nebo základ ze silničních panelů pod skruží nebo roznášecími nosníky dílců. d) mimostaveništní dopravu skruží a podpěr a jejich nakládku a vykládku; tyto náklady se oceňují individuálně. </t>
  </si>
  <si>
    <t xml:space="preserve">"měřeno digitálně"   44,0*18,60</t>
  </si>
  <si>
    <t>140</t>
  </si>
  <si>
    <t>948411121</t>
  </si>
  <si>
    <t xml:space="preserve">Podpěrné skruže a podpěry dočasné kovové zřízení podpěr výšky do 12 m podpěr </t>
  </si>
  <si>
    <t>128682487</t>
  </si>
  <si>
    <t xml:space="preserve">"dočasná nosná skruž stávající konstrukce předpoklad"        9,0</t>
  </si>
  <si>
    <t>141</t>
  </si>
  <si>
    <t>948411211</t>
  </si>
  <si>
    <t xml:space="preserve">Podpěrné skruže a podpěry dočasné kovové odstranění skruží výšky do 10 m z věží </t>
  </si>
  <si>
    <t>-1271570689</t>
  </si>
  <si>
    <t>142</t>
  </si>
  <si>
    <t>948411221</t>
  </si>
  <si>
    <t xml:space="preserve">Podpěrné skruže a podpěry dočasné kovové odstranění podpěr výšky do 12 m podpěr </t>
  </si>
  <si>
    <t>-276426009</t>
  </si>
  <si>
    <t>143</t>
  </si>
  <si>
    <t>948411911</t>
  </si>
  <si>
    <t xml:space="preserve">Podpěrné skruže a podpěry dočasné kovové měsíční nájemné skruží výšky do 10 m z věží </t>
  </si>
  <si>
    <t>-1346944283</t>
  </si>
  <si>
    <t xml:space="preserve">"měřeno digitálně"   44,0*18,60*3</t>
  </si>
  <si>
    <t>144</t>
  </si>
  <si>
    <t>948411921</t>
  </si>
  <si>
    <t xml:space="preserve">Podpěrné skruže a podpěry dočasné kovové měsíční nájemné podpěr výšky do 12 m podpěr </t>
  </si>
  <si>
    <t>-1430987376</t>
  </si>
  <si>
    <t>9,0*3</t>
  </si>
  <si>
    <t>145</t>
  </si>
  <si>
    <t>953941110</t>
  </si>
  <si>
    <t>Osazení drobných kovových výrobků bez jejich dodání s vysekáním kapes pro upevňovací prvky se zazděním, zabetonováním nebo zalitím schodišťového, balkónového nebo jiného zábradlí</t>
  </si>
  <si>
    <t>320489838</t>
  </si>
  <si>
    <t xml:space="preserve">Poznámka k souboru cen:_x000d_
1. V cenách nejsou započteny náklady na dodání poklopů, rohoží, ventilací a drobných kovových výrobků, tyto se oceňují ve specifikaci. </t>
  </si>
  <si>
    <t xml:space="preserve">"zpětné osazení zábradlí z trubek"        2,30*9</t>
  </si>
  <si>
    <t>146</t>
  </si>
  <si>
    <t>962042321</t>
  </si>
  <si>
    <t>Bourání zdiva z betonu prostého nadzákladového objemu přes 1 m3</t>
  </si>
  <si>
    <t>125851774</t>
  </si>
  <si>
    <t xml:space="preserve">Poznámka k souboru cen:_x000d_
1. Bourání pilířů o průřezu přes 0,36 m2 se oceňuje cenami -2320 a - 2321 jako bourání zdiva nadzákladového z betonu prostého. </t>
  </si>
  <si>
    <t xml:space="preserve">"dle přílohy č. 2.2.3, betonové sloupky zábradlí"         2,50</t>
  </si>
  <si>
    <t xml:space="preserve">"betnový sloup VO"       3,14*0,15*0,15*2,50*2+0,30*0,30*1,10*2</t>
  </si>
  <si>
    <t>147</t>
  </si>
  <si>
    <t>963021112</t>
  </si>
  <si>
    <t>Bourání mostních konstrukcí nosných konstrukcí z kamene nebo cihel</t>
  </si>
  <si>
    <t>1447281647</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</si>
  <si>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</si>
  <si>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 xml:space="preserve">"dle přílohy 2.2.3, kamenná klenba, měřeno digitálně"          (16,80*9,50+5,20*11,0)*1,15</t>
  </si>
  <si>
    <t xml:space="preserve">"odpočet části nebouraného základu"     -16,50</t>
  </si>
  <si>
    <t>148</t>
  </si>
  <si>
    <t>963051111</t>
  </si>
  <si>
    <t>Bourání mostních konstrukcí nosných konstrukcí ze železového betonu</t>
  </si>
  <si>
    <t>405934096</t>
  </si>
  <si>
    <t xml:space="preserve">"dle přílohy č. 2.2.3         </t>
  </si>
  <si>
    <t xml:space="preserve">"železobetonové opěry"    (12,0*4,30*2+12,0*4,40*2)*1,10</t>
  </si>
  <si>
    <t xml:space="preserve">"železobetonové trámové desky"       (1,32*14,10+1,31*14,10)*1,05</t>
  </si>
  <si>
    <t xml:space="preserve">"odpočet části nebouraného základu"     -40,0</t>
  </si>
  <si>
    <t>149</t>
  </si>
  <si>
    <t>96902113R</t>
  </si>
  <si>
    <t>Vybourání kanalizačního potrubí DN 600</t>
  </si>
  <si>
    <t>252488899</t>
  </si>
  <si>
    <t xml:space="preserve">"zahrnují veškerou manipulaci s vybouranou sutí a hmotami včetně uložení na skládku a poplatku za skládku"     5,0*2</t>
  </si>
  <si>
    <t>150</t>
  </si>
  <si>
    <t>976071111</t>
  </si>
  <si>
    <t>Vybourání kovových madel, zábradlí, dvířek, zděří, kotevních želez madel a zábradlí</t>
  </si>
  <si>
    <t>1063859885</t>
  </si>
  <si>
    <t>123,0</t>
  </si>
  <si>
    <t>151</t>
  </si>
  <si>
    <t>985111111</t>
  </si>
  <si>
    <t>Otlučení nebo odsekání vrstev omítek stěn</t>
  </si>
  <si>
    <t>-84928373</t>
  </si>
  <si>
    <t xml:space="preserve">Poznámka k souboru cen:_x000d_
1. Množství měrných jednotek se určuje v m2 odsekané nebo otlučené plochy. 2. V cenách -1111 až -1131 jsou započteny i náklady na: a) otlučení staré malty ze zdiva a vyčištění spár, b) odstranění zbytků malty z líce zdiva ocelovým kartáčem. 3. V cenách -1211 až -1233 jsou započteny i náklady na odsekání vrstvy rozrušeného betonu. 4. V cenách nejsou započteny náklady na tryskání pokladu pískem, očištění pokladu stlačeným vzduchem nebo tlakovou vodou; tyto práce se oceňují cenami souboru cen 985 13- Očištění ploch. </t>
  </si>
  <si>
    <t>152</t>
  </si>
  <si>
    <t>985223111</t>
  </si>
  <si>
    <t>Přezdívání zdiva do aktivované malty cihelného, objemu přes 1 do 3 m3</t>
  </si>
  <si>
    <t>-604966760</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</si>
  <si>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</si>
  <si>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 xml:space="preserve">"stávající zdi vedle mostu, měřeno digitálně z příl. č. 2.3.2"        1,10*8,0*2</t>
  </si>
  <si>
    <t>153</t>
  </si>
  <si>
    <t>596100120</t>
  </si>
  <si>
    <t>cihla pálená plná 29x14x6,5 cm P20</t>
  </si>
  <si>
    <t>tis kus</t>
  </si>
  <si>
    <t>410235857</t>
  </si>
  <si>
    <t>Poznámka k položce:
Spotřeba: 333 kus/m3</t>
  </si>
  <si>
    <t xml:space="preserve">"doplnění pro přezdívání, odhad a předpoklad 50 %"     6,67*0,50</t>
  </si>
  <si>
    <t>154</t>
  </si>
  <si>
    <t>985223211</t>
  </si>
  <si>
    <t>Přezdívání zdiva do aktivované malty kamenného, objemu přes 1 do 3 m3</t>
  </si>
  <si>
    <t>1276610122</t>
  </si>
  <si>
    <t>2,24*2,0*0,50+4,0*3,50*0,50+4,0*4,0*0,50+4,0*3,50*0,50</t>
  </si>
  <si>
    <t>155</t>
  </si>
  <si>
    <t>583810790</t>
  </si>
  <si>
    <t>hranoly lámané pro řádkové zdivo 20x20x40 cm</t>
  </si>
  <si>
    <t>-834142052</t>
  </si>
  <si>
    <t xml:space="preserve">"předpoklad 20% pro doplnění"       (2,24*2,0*0,50+4,0*3,50*0,50+4,0*4,0*0,50+4,0*3,50*0,50)*0,20</t>
  </si>
  <si>
    <t>156</t>
  </si>
  <si>
    <t>985231113</t>
  </si>
  <si>
    <t>Spárování zdiva hloubky do 40 mm aktivovanou maltou délky spáry na 1 m2 upravované plochy přes 12 m</t>
  </si>
  <si>
    <t>-1492036851</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</si>
  <si>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</si>
  <si>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2,24*2,+4,0*3,50+4,0*4,0+4,0*3,50</t>
  </si>
  <si>
    <t>157</t>
  </si>
  <si>
    <t>98532121R</t>
  </si>
  <si>
    <t>Ochranný nátěr výztuže na epoxidové bázi 1 vrstva tl 1 mm</t>
  </si>
  <si>
    <t>-1747190964</t>
  </si>
  <si>
    <t xml:space="preserve">"ochrana kotevních trnů přechodové desky"    3,14*0,025*0,30*28*2</t>
  </si>
  <si>
    <t>997</t>
  </si>
  <si>
    <t>Přesun sutě</t>
  </si>
  <si>
    <t>158</t>
  </si>
  <si>
    <t>997013801</t>
  </si>
  <si>
    <t>Poplatek za uložení stavebního odpadu na skládce (skládkovné) betonového</t>
  </si>
  <si>
    <t>1007504712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</si>
  <si>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</si>
  <si>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 xml:space="preserve">"beton z pol. č. 113201112"     16,936</t>
  </si>
  <si>
    <t xml:space="preserve">"beton z pol. č. 962042321"       6,712</t>
  </si>
  <si>
    <t xml:space="preserve">"beton z pol. č. 96902113R"      5,650</t>
  </si>
  <si>
    <t>159</t>
  </si>
  <si>
    <t>997013802</t>
  </si>
  <si>
    <t>Poplatek za uložení stavebního odpadu na skládce (skládkovné) železobetonového</t>
  </si>
  <si>
    <t>1630747333</t>
  </si>
  <si>
    <t xml:space="preserve">"vybouraný železobeton z pol. č. 963051111"     548,681</t>
  </si>
  <si>
    <t>160</t>
  </si>
  <si>
    <t>997211511</t>
  </si>
  <si>
    <t>Vodorovná doprava suti nebo vybouraných hmot suti se složením a hrubým urovnáním, na vzdálenost do 1 km</t>
  </si>
  <si>
    <t>-1105641383</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</si>
  <si>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</si>
  <si>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161</t>
  </si>
  <si>
    <t>997211519</t>
  </si>
  <si>
    <t>Vodorovná doprava suti nebo vybouraných hmot suti se složením a hrubým urovnáním, na vzdálenost Příplatek k ceně za každý další i započatý 1 km přes 1 km</t>
  </si>
  <si>
    <t>-106676185</t>
  </si>
  <si>
    <t>1531,902*14</t>
  </si>
  <si>
    <t>162</t>
  </si>
  <si>
    <t>997221845</t>
  </si>
  <si>
    <t>Poplatek za uložení stavebního odpadu na skládce (skládkovné) asfaltového bez obsahu dehtu</t>
  </si>
  <si>
    <t>-1835429680</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</si>
  <si>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</si>
  <si>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 xml:space="preserve">"asfalt z pol. č. 113107182"      86,178</t>
  </si>
  <si>
    <t xml:space="preserve">"asfalt z pol. č. 113154114"      57,60</t>
  </si>
  <si>
    <t>163</t>
  </si>
  <si>
    <t>997221855</t>
  </si>
  <si>
    <t>Poplatek za uložení stavebního odpadu na skládce (skládkovné) zeminy a kameniva</t>
  </si>
  <si>
    <t>-468707257</t>
  </si>
  <si>
    <t xml:space="preserve">"vybouraný kámen z z pol. č. 963021112"             579,722   </t>
  </si>
  <si>
    <t xml:space="preserve">"odstraněný podklad stávající vozovky dle pol. č. 113107163"       90,0</t>
  </si>
  <si>
    <t>998</t>
  </si>
  <si>
    <t>Přesun hmot</t>
  </si>
  <si>
    <t>164</t>
  </si>
  <si>
    <t>998212111</t>
  </si>
  <si>
    <t>Přesun hmot pro mosty zděné, betonové monolitické, spřažené ocelobetonové nebo kovové vodorovná dopravní vzdálenost do 100 m výška mostu do 20 m</t>
  </si>
  <si>
    <t>1032718295</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</si>
  <si>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</si>
  <si>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9Z</t>
  </si>
  <si>
    <t xml:space="preserve"> Ostatní konstrukce a práce-dle ZOV</t>
  </si>
  <si>
    <t>165</t>
  </si>
  <si>
    <t>913121111</t>
  </si>
  <si>
    <t>Montáž a demontáž dočasných dopravních značek kompletních značek vč. podstavce a sloupku základních</t>
  </si>
  <si>
    <t>-1221481816</t>
  </si>
  <si>
    <t xml:space="preserve">Poznámka k souboru cen:_x000d_
1. V cenách jsou započteny náklady na montáž i demontáž dočasné značky, nebo podstavce. </t>
  </si>
  <si>
    <t>166</t>
  </si>
  <si>
    <t>913121112</t>
  </si>
  <si>
    <t>Montáž a demontáž dočasných dopravních značek kompletních značek vč. podstavce a sloupku zvětšených</t>
  </si>
  <si>
    <t>1980128520</t>
  </si>
  <si>
    <t>167</t>
  </si>
  <si>
    <t>913121211</t>
  </si>
  <si>
    <t>Montáž a demontáž dočasných dopravních značek Příplatek za první a každý další den použití dočasných dopravních značek k ceně 12-1111</t>
  </si>
  <si>
    <t>-741270199</t>
  </si>
  <si>
    <t>8*180</t>
  </si>
  <si>
    <t>168</t>
  </si>
  <si>
    <t>913121212</t>
  </si>
  <si>
    <t>Montáž a demontáž dočasných dopravních značek Příplatek za první a každý další den použití dočasných dopravních značek k ceně 12-1112</t>
  </si>
  <si>
    <t>1810083221</t>
  </si>
  <si>
    <t>3*180</t>
  </si>
  <si>
    <t>169</t>
  </si>
  <si>
    <t>913221111</t>
  </si>
  <si>
    <t>Montáž a demontáž dočasných dopravních zábran světelných včetně zásobníku na akumulátor, šířky 1,5 m, 3 světla</t>
  </si>
  <si>
    <t>82975169</t>
  </si>
  <si>
    <t xml:space="preserve">Poznámka k souboru cen:_x000d_
1. V cenách jsou započteny náklady na montáž i demontáž dočasné zábrany. 2. V cenách světelných dočasných dopravních zábran 913 22-11 nejsou započteny náklady na akumulátor, které se oceňují cenami souboru cen 913 91-1. </t>
  </si>
  <si>
    <t>170</t>
  </si>
  <si>
    <t>913221211</t>
  </si>
  <si>
    <t>Montáž a demontáž dočasných dopravních zábran Příplatek za první a každý další den použití dočasných dopravních zábran k ceně 22-1111</t>
  </si>
  <si>
    <t>383800393</t>
  </si>
  <si>
    <t>2*90</t>
  </si>
  <si>
    <t>171</t>
  </si>
  <si>
    <t>913321111</t>
  </si>
  <si>
    <t>Montáž a demontáž dočasných dopravních vodících zařízení směrové desky základní</t>
  </si>
  <si>
    <t>695475531</t>
  </si>
  <si>
    <t xml:space="preserve">Poznámka k souboru cen:_x000d_
1. V cenách jsou započteny náklady na montáž i demontáž dočasného vodícího zařízení. </t>
  </si>
  <si>
    <t>172</t>
  </si>
  <si>
    <t>9113812R</t>
  </si>
  <si>
    <t>Montáž a dodávka dočasného silničního svodidla betonového</t>
  </si>
  <si>
    <t>520479780</t>
  </si>
  <si>
    <t xml:space="preserve">"I. fáze"       40,0+32,0</t>
  </si>
  <si>
    <t xml:space="preserve">"II. fáze"      32,0*2</t>
  </si>
  <si>
    <t>173</t>
  </si>
  <si>
    <t>913331115</t>
  </si>
  <si>
    <t>Montáž a demontáž dočasných dopravních vodících zařízení signální svítilny včetně akumulátoru</t>
  </si>
  <si>
    <t>-534483511</t>
  </si>
  <si>
    <t>174</t>
  </si>
  <si>
    <t>913331215</t>
  </si>
  <si>
    <t>Montáž a demontáž dočasných dopravních vodících zařízení Příplatek za první a každý další den použití dočasných dopravních vodících zařízení k ceně 33-1115</t>
  </si>
  <si>
    <t>1419178829</t>
  </si>
  <si>
    <t>7*180</t>
  </si>
  <si>
    <t>175</t>
  </si>
  <si>
    <t>91332111R</t>
  </si>
  <si>
    <t>Montáž a demontáž dočasné dopravní vodící desky základní Z5</t>
  </si>
  <si>
    <t>R- položka</t>
  </si>
  <si>
    <t>-2105905575</t>
  </si>
  <si>
    <t>176</t>
  </si>
  <si>
    <t>913321211</t>
  </si>
  <si>
    <t>Montáž a demontáž dočasných dopravních vodících zařízení Příplatek za první a každý další den použití dočasných dopravních vodících zařízení k ceně 32-1111</t>
  </si>
  <si>
    <t>-442339430</t>
  </si>
  <si>
    <t>10*90</t>
  </si>
  <si>
    <t>177</t>
  </si>
  <si>
    <t>91332121R</t>
  </si>
  <si>
    <t>Příplatek k dočasné vodící desce základní Z5 za první a ZKD den použití</t>
  </si>
  <si>
    <t>1947405578</t>
  </si>
  <si>
    <t>PSV</t>
  </si>
  <si>
    <t>Práce a dodávky PSV</t>
  </si>
  <si>
    <t>711</t>
  </si>
  <si>
    <t>Izolace proti vodě, vlhkosti a plynům</t>
  </si>
  <si>
    <t>178</t>
  </si>
  <si>
    <t>693410130R</t>
  </si>
  <si>
    <t>folie hydroizolační hladké HDPE /tl. 2 mm/</t>
  </si>
  <si>
    <t>-1262627467</t>
  </si>
  <si>
    <t xml:space="preserve">"v přechodové oblasti dle pol. 711471053"   (3,73+0,22+0,24)*17,60*2*1,12</t>
  </si>
  <si>
    <t>179</t>
  </si>
  <si>
    <t>111631500</t>
  </si>
  <si>
    <t>lak asfaltový penetrační (MJ t) bal 9 kg</t>
  </si>
  <si>
    <t>-40208661</t>
  </si>
  <si>
    <t>Poznámka k položce:
Spotřeba 0,3-0,4kg/m2 dle povrchu, ředidlo technický benzín</t>
  </si>
  <si>
    <t xml:space="preserve">"plochy vodorovné z pol. č. 711111001"             53,69*0,00030</t>
  </si>
  <si>
    <t xml:space="preserve">"plochy svislé z pol. č. 711112001"                 285,874*0,00035</t>
  </si>
  <si>
    <t>180</t>
  </si>
  <si>
    <t>711111001</t>
  </si>
  <si>
    <t>Provedení izolace proti zemní vlhkosti natěradly a tmely za studena na ploše vodorovné V nátěrem penetračním</t>
  </si>
  <si>
    <t>-1941312437</t>
  </si>
  <si>
    <t xml:space="preserve">Poznámka k souboru cen:_x000d_
1. Izolace plochy jednotlivě do 10 m2 se oceňují skladebně cenou příslušné izolace a cenou 711 19-9095 Příplatek za plochu do 10 m2. </t>
  </si>
  <si>
    <t xml:space="preserve">"přechodová deska"     3,25*8,26*2</t>
  </si>
  <si>
    <t>181</t>
  </si>
  <si>
    <t>711112001</t>
  </si>
  <si>
    <t>Provedení izolace proti zemní vlhkosti natěradly a tmely za studena na ploše svislé S nátěrem penetračním</t>
  </si>
  <si>
    <t>212775263</t>
  </si>
  <si>
    <t xml:space="preserve">"OP 1 líc"        (0,50+0,30+1,0)*17,60</t>
  </si>
  <si>
    <t xml:space="preserve">"čela"              (1,10*0,50+1,0*1,70)*2</t>
  </si>
  <si>
    <t xml:space="preserve">"OP 2 líc"        (0,50+0,30+1,0)*17,60</t>
  </si>
  <si>
    <t xml:space="preserve">"křídla OP 1"     0,30*(1,10+2,669)*2+1,50*(1,10+2,66*+1,0)*2+(1,10+2,669)*0,60+(1,10+2,66+1,0)*0,60</t>
  </si>
  <si>
    <t xml:space="preserve">"křídla OP 2"     0,30*(1,10+2,584)*2+0,975*(1,10+2,584*+1,0)*2+(1,10+2,584)*0,60+ (1,10+2,584+1,0)*0,60</t>
  </si>
  <si>
    <t xml:space="preserve">"kolmé křídlo"    2,50*0,25*2+(0,90+1,22)/2*2+2,50*0,50+0,90*0,50+1,0*0,25</t>
  </si>
  <si>
    <t>182</t>
  </si>
  <si>
    <t>711121131</t>
  </si>
  <si>
    <t>Provedení izolace proti zemní vlhkosti natěradly a tmely za horka na ploše vodorovné V nátěrem asfaltovým</t>
  </si>
  <si>
    <t>-1400698365</t>
  </si>
  <si>
    <t xml:space="preserve">"přechodová deska"     3,25*8,26*2*2</t>
  </si>
  <si>
    <t>183</t>
  </si>
  <si>
    <t>711122131</t>
  </si>
  <si>
    <t>Provedení izolace proti zemní vlhkosti natěradly a tmely za horka na ploše svislé S nátěrem asfaltovým</t>
  </si>
  <si>
    <t>-1223494575</t>
  </si>
  <si>
    <t xml:space="preserve">"křídla OP 1"       (0,30*(1,10+2,669)*2+1,50*(1,10+2,66*+1,0)*2+(1,10+2,669)*0,60+(1,10+2,66+1,0)*0,60)*2</t>
  </si>
  <si>
    <t xml:space="preserve">"křídla OP 2"       (0,30*(1,10+2,584)*2+0,975*(1,10+2,584*+1,0)*2+(1,10+2,584)*0,60+ (1,10+2,584+1,0)*0,60)*2</t>
  </si>
  <si>
    <t xml:space="preserve">"kolmé křídlo"      (2,50*0,25*2+(0,90+1,22)/2*2+2,50*0,50+0,90*0,50+1,0*0,25)*2</t>
  </si>
  <si>
    <t>184</t>
  </si>
  <si>
    <t>711142559</t>
  </si>
  <si>
    <t>Provedení izolace proti zemní vlhkosti pásy přitavením NAIP na ploše svislé S</t>
  </si>
  <si>
    <t>52197414</t>
  </si>
  <si>
    <t xml:space="preserve">Poznámka k souboru cen:_x000d_
1. Izolace plochy jednotlivě do 10 m2 se oceňují skladebně cenou příslušné izolace a cenou 711 19-9097 Příplatek za plochu do 10 m2. </t>
  </si>
  <si>
    <t>185</t>
  </si>
  <si>
    <t>111613460R</t>
  </si>
  <si>
    <t>asfalt stavebně izolační</t>
  </si>
  <si>
    <t>-1290261456</t>
  </si>
  <si>
    <t>186</t>
  </si>
  <si>
    <t>628321340R</t>
  </si>
  <si>
    <t xml:space="preserve">pás těžký asfaltovaný </t>
  </si>
  <si>
    <t>-934042826</t>
  </si>
  <si>
    <t>187</t>
  </si>
  <si>
    <t>711341564</t>
  </si>
  <si>
    <t>Provedení izolace mostovek pásy přitavením NAIP</t>
  </si>
  <si>
    <t>780934773</t>
  </si>
  <si>
    <t xml:space="preserve">"mostovka"        15,20*17,60</t>
  </si>
  <si>
    <t xml:space="preserve">"pod římsami"     4,75*15,20*2</t>
  </si>
  <si>
    <t xml:space="preserve">"přechodové desky"       1,0*8,26*2</t>
  </si>
  <si>
    <t>188</t>
  </si>
  <si>
    <t>62836110R</t>
  </si>
  <si>
    <t>pás těžký asfaltovaný s Al folií nosnou vložkou</t>
  </si>
  <si>
    <t>164078019</t>
  </si>
  <si>
    <t>189</t>
  </si>
  <si>
    <t>711471053</t>
  </si>
  <si>
    <t>Provedení izolace proti povrchové a podpovrchové tlakové vodě termoplasty na ploše vodorovné V folií z nízkolehčeného PE položenou volně</t>
  </si>
  <si>
    <t>-2072994513</t>
  </si>
  <si>
    <t xml:space="preserve">Poznámka k souboru cen:_x000d_
1. Izolace plochy jednotlivě do 10 m2 lze oceňovat cenami příslušných izolací a cenou 711 49-9097 Příplatek za plochy do 10 m2. 2. Cenami lze oceňovat i montáž proti zemní vlhkosti. </t>
  </si>
  <si>
    <t xml:space="preserve">"v přechodové oblasti"   (3,73+0,22+0,24)*17,60*2</t>
  </si>
  <si>
    <t>190</t>
  </si>
  <si>
    <t>711745567</t>
  </si>
  <si>
    <t>Provedení detailů pásy přitavením spojů obrácených nebo zpětných se zesílením rš 500 mm NAIP</t>
  </si>
  <si>
    <t>-1256327793</t>
  </si>
  <si>
    <t xml:space="preserve">"zvojení u přechodové desky"     8,26*2</t>
  </si>
  <si>
    <t>191</t>
  </si>
  <si>
    <t>998711101</t>
  </si>
  <si>
    <t>Přesun hmot pro izolace proti vodě, vlhkosti a plynům stanovený z hmotnosti přesunovaného materiálu vodorovná dopravní vzdálenost do 50 m v objektech výšky do 6 m</t>
  </si>
  <si>
    <t>-1557588298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</si>
  <si>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</si>
  <si>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764</t>
  </si>
  <si>
    <t>Konstrukce klempířské</t>
  </si>
  <si>
    <t>192</t>
  </si>
  <si>
    <t>764430250R</t>
  </si>
  <si>
    <t>Oplechování Pz zdí rš 600 mm včetně rohů</t>
  </si>
  <si>
    <t>379204268</t>
  </si>
  <si>
    <t xml:space="preserve">"oplechování přezděné zdi"      8,0</t>
  </si>
  <si>
    <t>193</t>
  </si>
  <si>
    <t>998764101</t>
  </si>
  <si>
    <t>Přesun hmot pro konstrukce klempířské stanovený z hmotnosti přesunovaného materiálu vodorovná dopravní vzdálenost do 50 m v objektech výšky do 6 m</t>
  </si>
  <si>
    <t>-564234782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</si>
  <si>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</si>
  <si>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SO 402 - Přeložka kabelu VO</t>
  </si>
  <si>
    <t xml:space="preserve">    741 - Elektroinstalace - silnoproud</t>
  </si>
  <si>
    <t xml:space="preserve">    742 - Elektroinstalace - slaboproud</t>
  </si>
  <si>
    <t>M - Práce a dodávky M</t>
  </si>
  <si>
    <t xml:space="preserve">    21-M - Elektromontáže</t>
  </si>
  <si>
    <t xml:space="preserve">    22-M - Montáže technologických zařízení pro dopravní stavby</t>
  </si>
  <si>
    <t xml:space="preserve">    46-M - Zemní práce při extr.mont.pracích</t>
  </si>
  <si>
    <t>HZS - Hodinové zúčtovací sazby</t>
  </si>
  <si>
    <t>VRN - Vedlejší rozpočtové náklady</t>
  </si>
  <si>
    <t xml:space="preserve">    VRN1 - Průzkumné, geodetické a projektové práce</t>
  </si>
  <si>
    <t>17120121R</t>
  </si>
  <si>
    <t>Poplatek za likvidaci odpadu nekontaminovaných - 17 05 04 vytežené zeminy a horniny - II. tř. těžitelnosti</t>
  </si>
  <si>
    <t>-383914842</t>
  </si>
  <si>
    <t>2,80</t>
  </si>
  <si>
    <t>460620013</t>
  </si>
  <si>
    <t>Úprava terénu provizorní úprava terénu včetně odkopání drobných nerovností a zásypu prohlubní se zhutněním, v hornině třídy 3</t>
  </si>
  <si>
    <t>-249410238</t>
  </si>
  <si>
    <t xml:space="preserve">Poznámka k souboru cen:_x000d_
1. V cenách -0002 až -0003 nejsou zahrnuty dodávku drnů. Tato se oceňuje ve specifikaci. 2. V cenách -0022 až -0028 nejsou zahrnuty náklady na dodávku obrubníků. Tato dodávka se oceňuje ve specifikaci. </t>
  </si>
  <si>
    <t>20,00</t>
  </si>
  <si>
    <t>99701384R</t>
  </si>
  <si>
    <t>Poplatek za likvidaci odpadu nekontaminovaných - 16 02 14 - elektrošrot</t>
  </si>
  <si>
    <t>1361693788</t>
  </si>
  <si>
    <t>0,10</t>
  </si>
  <si>
    <t>741</t>
  </si>
  <si>
    <t>Elektroinstalace - silnoproud</t>
  </si>
  <si>
    <t>741410021</t>
  </si>
  <si>
    <t>Montáž uzemňovacího vedení s upevněním, propojením a připojením pomocí svorek v zemi s izolací spojů pásku průřezu do 120 mm2 v městské zástavbě</t>
  </si>
  <si>
    <t>-677369672</t>
  </si>
  <si>
    <t>354420620</t>
  </si>
  <si>
    <t>pás zemnící 30 x 4 mm FeZn</t>
  </si>
  <si>
    <t>kg</t>
  </si>
  <si>
    <t>-12804630</t>
  </si>
  <si>
    <t>20*1,25 'Přepočtené koeficientem množství</t>
  </si>
  <si>
    <t>741420021</t>
  </si>
  <si>
    <t>Montáž hromosvodného vedení svorek se 2 šrouby</t>
  </si>
  <si>
    <t>1922527498</t>
  </si>
  <si>
    <t xml:space="preserve">Poznámka k souboru cen:_x000d_
1. Svodovými dráty se rozumí i jímací vedení na střeše. </t>
  </si>
  <si>
    <t>354419860</t>
  </si>
  <si>
    <t>svorka odbočovací a spojovací pro pásek 30x4 mm, FeZn</t>
  </si>
  <si>
    <t>1721233871</t>
  </si>
  <si>
    <t>354418950</t>
  </si>
  <si>
    <t>svorka připojovací k připojení kovových částí</t>
  </si>
  <si>
    <t>362659450</t>
  </si>
  <si>
    <t>742</t>
  </si>
  <si>
    <t>Elektroinstalace - slaboproud</t>
  </si>
  <si>
    <t>74219001R</t>
  </si>
  <si>
    <t xml:space="preserve">Vyhledání stávajícího kabelu (měření, sonda) </t>
  </si>
  <si>
    <t>R -položka</t>
  </si>
  <si>
    <t>-271813302</t>
  </si>
  <si>
    <t>Práce a dodávky M</t>
  </si>
  <si>
    <t>21-M</t>
  </si>
  <si>
    <t>Elektromontáže</t>
  </si>
  <si>
    <t>210040001</t>
  </si>
  <si>
    <t>Montáž sloupů a stožárů venkovního vedení nn bez výstroje z předpjatého betonu včetně krycí hlavice, rozvozu, vztyčení a očíslování stožáru do 12 m jednoduchých</t>
  </si>
  <si>
    <t>1103487690</t>
  </si>
  <si>
    <t>Poznámka k položce:
montáž vč. dovozu ze skladu (meziskladu) a veškeré manipulace</t>
  </si>
  <si>
    <t>210040098</t>
  </si>
  <si>
    <t>Montáž konzol venkovního vedení nn příslušenství konzol nosiče svítidel veřejného osvětlení a kabelových koncovek</t>
  </si>
  <si>
    <t>-1276758066</t>
  </si>
  <si>
    <t xml:space="preserve">Poznámka k položce:
montáž vč. dovozu ze skladu (meziskladu) a veškeré manipulace
</t>
  </si>
  <si>
    <t>210040098-D</t>
  </si>
  <si>
    <t>Demontáž konzol venkovního vedení nn příslušenství konzol nosiče svítidel veřejného osvětlení a kabelových koncovek</t>
  </si>
  <si>
    <t>-77811393</t>
  </si>
  <si>
    <t>Poznámka k položce:
demontáž pro zpětnou montáž vč. odvozu do skladu (meziskladu), uložení a veškeré manipulace</t>
  </si>
  <si>
    <t>210100151</t>
  </si>
  <si>
    <t>Ukončení kabelů smršťovací záklopkou nebo páskou se zapojením bez letování počtu a průřezu žil do 4 x 16 mm2</t>
  </si>
  <si>
    <t>1081816205</t>
  </si>
  <si>
    <t>210101206</t>
  </si>
  <si>
    <t>Propojení kabelů nebo vodičů spojkou do 1 kV venkovní páskou kabelů celoplastových, počtu a průřezu žil do 1 x 95 a 3 x 50 mm2</t>
  </si>
  <si>
    <t>2066254407</t>
  </si>
  <si>
    <t>354360230</t>
  </si>
  <si>
    <t>spojka kabelová smršťovaná přímé do 1kV 91ah-22s 4 x 16 - 50mm</t>
  </si>
  <si>
    <t>283991059</t>
  </si>
  <si>
    <t>210204202-D</t>
  </si>
  <si>
    <t>Demontáž elektrovýzbroje stožárů osvětlení 2 okruhy</t>
  </si>
  <si>
    <t>-1881743770</t>
  </si>
  <si>
    <t>21020422R</t>
  </si>
  <si>
    <t>Montáž a dodávka elektrovýzbroje osvětlovacího stožáru; D+M komplet</t>
  </si>
  <si>
    <t>45790538</t>
  </si>
  <si>
    <t>210810014</t>
  </si>
  <si>
    <t>Montáž izolovaných kabelů měděných bez ukončení do 1 kV uložených volně CYKY, CYKYD, CYKYDY, NYM, NYY, YSLY, 750 V, počtu a průřezu žil 4 x 16 mm2</t>
  </si>
  <si>
    <t>-829056929</t>
  </si>
  <si>
    <t>70,00</t>
  </si>
  <si>
    <t>341110800</t>
  </si>
  <si>
    <t>kabel silový s Cu jádrem CYKY 4x16 mm2</t>
  </si>
  <si>
    <t>-633804550</t>
  </si>
  <si>
    <t>210950101</t>
  </si>
  <si>
    <t>Ostatní práce při montáži vodičů, šňůr a kabelů označovací štítek na kabel dalším štítkem</t>
  </si>
  <si>
    <t>-879227206</t>
  </si>
  <si>
    <t>735345500</t>
  </si>
  <si>
    <t>tabulka bezpečnostní s tiskem 2 barvy A5 248x210 mm samolepící</t>
  </si>
  <si>
    <t>964562534</t>
  </si>
  <si>
    <t>22-M</t>
  </si>
  <si>
    <t>Montáže technologických zařízení pro dopravní stavby</t>
  </si>
  <si>
    <t>22096001R</t>
  </si>
  <si>
    <t>Osvětlovací stožár - stožárováí rozvodnice s 1-2 jistícími prvky; D+M komplet</t>
  </si>
  <si>
    <t>647994756</t>
  </si>
  <si>
    <t>46-M</t>
  </si>
  <si>
    <t>Zemní práce při extr.mont.pracích</t>
  </si>
  <si>
    <t>460010024</t>
  </si>
  <si>
    <t>Vytyčení trasy vedení kabelového (podzemního) v zastavěném prostoru</t>
  </si>
  <si>
    <t>km</t>
  </si>
  <si>
    <t>50987609</t>
  </si>
  <si>
    <t xml:space="preserve">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</si>
  <si>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100,000/1000</t>
  </si>
  <si>
    <t>460150083</t>
  </si>
  <si>
    <t>Hloubení zapažených i nezapažených kabelových rýh ručně včetně urovnání dna s přemístěním výkopku do vzdálenosti 3 m od okraje jámy nebo naložením na dopravní prostředek šířky 40 cm, hloubky 100 cm, v hornině třídy 3</t>
  </si>
  <si>
    <t>-1880396956</t>
  </si>
  <si>
    <t xml:space="preserve">Poznámka k souboru cen:_x000d_
1. Ceny hloubení rýh v hornině třídy 6 a 7 se oceňují cenami souboru cen 460 20- . Hloubení nezapažených kabelových rýh strojně. </t>
  </si>
  <si>
    <t>15/(0,35*1,00)</t>
  </si>
  <si>
    <t>460421101</t>
  </si>
  <si>
    <t>Kabelové lože včetně podsypu, zhutnění a urovnání povrchu z písku nebo štěrkopísku tloušťky 10 cm nad kabel bez zakrytí, šířky do 65 cm</t>
  </si>
  <si>
    <t>482559835</t>
  </si>
  <si>
    <t xml:space="preserve">Poznámka k souboru cen:_x000d_
1. V cenách -1021 až -1072, -1121 až -1172 a -1221 až -1272 nejsou započteny náklady na dodávku betonových a plastových desek. Tato dodávka se oceňuje ve specifikaci. </t>
  </si>
  <si>
    <t>460470011</t>
  </si>
  <si>
    <t>Provizorní zajištění inženýrských sítí ve výkopech pomocí drátů, dřevěných a plastových prvků apod. kabelů při křížení</t>
  </si>
  <si>
    <t>1386417669</t>
  </si>
  <si>
    <t>460490014</t>
  </si>
  <si>
    <t>Krytí kabelů, spojek, koncovek a odbočnic kabelů výstražnou fólií z PVC včetně vyrovnání povrchu rýhy, rozvinutí a uložení fólie do rýhy, fólie šířky do 40cm</t>
  </si>
  <si>
    <t>799406328</t>
  </si>
  <si>
    <t>40,00</t>
  </si>
  <si>
    <t>693113110</t>
  </si>
  <si>
    <t xml:space="preserve">pás varovný plný PE  šíře 33 cm s potiskem</t>
  </si>
  <si>
    <t>1150766929</t>
  </si>
  <si>
    <t>Poznámka k položce:
šíře 33 cm s potiskem</t>
  </si>
  <si>
    <t>460520164</t>
  </si>
  <si>
    <t>Montáž trubek ochranných uložených volně do rýhy plastových tuhých,vnitřního průměru přes 90 do 110 mm</t>
  </si>
  <si>
    <t>33563542</t>
  </si>
  <si>
    <t>345713550</t>
  </si>
  <si>
    <t>trubka elektroinstalační ohebná dvouplášťová korugovaná D 94/110 mm, HDPE+LDPE</t>
  </si>
  <si>
    <t>981777370</t>
  </si>
  <si>
    <t>Poznámka k položce:
EAN 8595057698260</t>
  </si>
  <si>
    <t>40*1,05 'Přepočtené koeficientem množství</t>
  </si>
  <si>
    <t>460560083</t>
  </si>
  <si>
    <t>Zásyp kabelových rýh ručně s uložením výkopku ve vrstvách včetně zhutnění a urovnání povrchu šířky 40 cm hloubky 100 cm, v hornině třídy 3</t>
  </si>
  <si>
    <t>-1004098032</t>
  </si>
  <si>
    <t>460600023</t>
  </si>
  <si>
    <t>Přemístění (odvoz) horniny, suti a vybouraných hmot vodorovné přemístění horniny včetně složení, bez naložení a rozprostření jakékoliv třídy, na vzdálenost přes 500 do 1000 m</t>
  </si>
  <si>
    <t>-547383545</t>
  </si>
  <si>
    <t xml:space="preserve">Poznámka k souboru cen:_x000d_
1. V cenách -0021 až -0031 nejsou započteny místní poplatky za uložení výkopku na řízenou skládku. 2. V cenách -0041 až -0071 nejsou započteny poplatky za uložení suti na řízenou skládku a recyklaci. </t>
  </si>
  <si>
    <t>15,00</t>
  </si>
  <si>
    <t>460600031</t>
  </si>
  <si>
    <t>Přemístění (odvoz) horniny, suti a vybouraných hmot vodorovné přemístění horniny včetně složení, bez naložení a rozprostření jakékoliv třídy, na vzdálenost Příplatek k ceně -0023 za každých dalších i započatých 1000 m</t>
  </si>
  <si>
    <t>2024885926</t>
  </si>
  <si>
    <t>Poznámka k položce:
viz. položka 460600023</t>
  </si>
  <si>
    <t>15*29 'Přepočtené koeficientem množství</t>
  </si>
  <si>
    <t>460600061</t>
  </si>
  <si>
    <t>Přemístění (odvoz) horniny, suti a vybouraných hmot odvoz suti a vybouraných hmot do 1 km</t>
  </si>
  <si>
    <t>-176904909</t>
  </si>
  <si>
    <t>"zbytky kabelů a vodičů"</t>
  </si>
  <si>
    <t>"nespecifikovaný odpad"</t>
  </si>
  <si>
    <t>460600071</t>
  </si>
  <si>
    <t>Přemístění (odvoz) horniny, suti a vybouraných hmot odvoz suti a vybouraných hmot Příplatek k ceně za každý další i započatý 1 km</t>
  </si>
  <si>
    <t>757822337</t>
  </si>
  <si>
    <t>Poznámka k položce:
viz. položka 460600061</t>
  </si>
  <si>
    <t>0,2*29 'Přepočtené koeficientem množství</t>
  </si>
  <si>
    <t>HZS</t>
  </si>
  <si>
    <t>Hodinové zúčtovací sazby</t>
  </si>
  <si>
    <t>HZS4212R</t>
  </si>
  <si>
    <t>Dokončovací montážní práce na elektrickém zařízení</t>
  </si>
  <si>
    <t>512</t>
  </si>
  <si>
    <t>-1862095361</t>
  </si>
  <si>
    <t>HZS4213R</t>
  </si>
  <si>
    <t>Zkušební provoz</t>
  </si>
  <si>
    <t>1036125004</t>
  </si>
  <si>
    <t>HZS4214R</t>
  </si>
  <si>
    <t>Zaškolení obsluhy</t>
  </si>
  <si>
    <t>-1045112031</t>
  </si>
  <si>
    <t>HZS4215R</t>
  </si>
  <si>
    <t>Manipulace na zařízeních prováděné provozovatelem</t>
  </si>
  <si>
    <t>878446950</t>
  </si>
  <si>
    <t>HZS4216R</t>
  </si>
  <si>
    <t>Zjišťování stávajícího stavu rozvodu nn</t>
  </si>
  <si>
    <t>1700859950</t>
  </si>
  <si>
    <t>HZS4217R</t>
  </si>
  <si>
    <t>2046358426</t>
  </si>
  <si>
    <t>Vedlejší rozpočtové náklady</t>
  </si>
  <si>
    <t>VRN1</t>
  </si>
  <si>
    <t>Průzkumné, geodetické a projektové práce</t>
  </si>
  <si>
    <t>01000101R</t>
  </si>
  <si>
    <t>Geodetická činnost - zaměření trasy před zahájením výkopu a zaměření skutečného stavu po dokončení vč. předání v požadovaném datovém formátu</t>
  </si>
  <si>
    <t>1024</t>
  </si>
  <si>
    <t>1079245309</t>
  </si>
  <si>
    <t>VRN - Vedlejší náklady</t>
  </si>
  <si>
    <t xml:space="preserve">    0 -  Vedlejší rozpočtové náklady</t>
  </si>
  <si>
    <t xml:space="preserve"> Vedlejší rozpočtové náklady</t>
  </si>
  <si>
    <t>012103000</t>
  </si>
  <si>
    <t>Průzkumné, geodetické a projektové práce geodetické práce před výstavbou</t>
  </si>
  <si>
    <t>Kč</t>
  </si>
  <si>
    <t>321688042</t>
  </si>
  <si>
    <t xml:space="preserve">"vytýčení hlavních bodů stavby před zahájením stavebních prací"  1</t>
  </si>
  <si>
    <t>012203000</t>
  </si>
  <si>
    <t>Průzkumné, geodetické a projektové práce geodetické práce při provádění stavby</t>
  </si>
  <si>
    <t>977881865</t>
  </si>
  <si>
    <t xml:space="preserve">"geodetické práce během provádění stavby"      1</t>
  </si>
  <si>
    <t>012303000</t>
  </si>
  <si>
    <t>Průzkumné, geodetické a projektové práce geodetické práce po výstavbě</t>
  </si>
  <si>
    <t>593147066</t>
  </si>
  <si>
    <t xml:space="preserve">"zaměření skutečného stavu"   1</t>
  </si>
  <si>
    <t>01320300R</t>
  </si>
  <si>
    <t>Dokumentace stavby - mostní list</t>
  </si>
  <si>
    <t>502241782</t>
  </si>
  <si>
    <t xml:space="preserve">"vypracování mostného listu"     1</t>
  </si>
  <si>
    <t>013244000</t>
  </si>
  <si>
    <t>Průzkumné, geodetické a projektové práce projektové práce dokumentace stavby (výkresová a textová) pro provádění stavby</t>
  </si>
  <si>
    <t>741712861</t>
  </si>
  <si>
    <t xml:space="preserve">"realizační dokumentace"      1</t>
  </si>
  <si>
    <t>013254000</t>
  </si>
  <si>
    <t>Průzkumné, geodetické a projektové práce projektové práce dokumentace stavby (výkresová a textová) skutečného provedení stavby</t>
  </si>
  <si>
    <t>-938675595</t>
  </si>
  <si>
    <t xml:space="preserve">"v počtu 5 ks"      1</t>
  </si>
  <si>
    <t>021103000</t>
  </si>
  <si>
    <t>Příprava staveniště záchranné práce zabezpečení přírodních hodnot na místě</t>
  </si>
  <si>
    <t>1864134533</t>
  </si>
  <si>
    <t xml:space="preserve">"zřízení a odstranění norné stěny"      1</t>
  </si>
  <si>
    <t>021203000</t>
  </si>
  <si>
    <t>Příprava staveniště záchranné práce stěhování přírodních hodnot</t>
  </si>
  <si>
    <t>1158162435</t>
  </si>
  <si>
    <t xml:space="preserve">"odchyt a transfer ryb"         1</t>
  </si>
  <si>
    <t>02140300R</t>
  </si>
  <si>
    <t>Dočasné přemístění a úschova sochy, zpětné přemístění, veškerá manipulace a znovuosazení sochy</t>
  </si>
  <si>
    <t>-533145594</t>
  </si>
  <si>
    <t>030001000</t>
  </si>
  <si>
    <t>Základní rozdělení průvodních činností a nákladů zařízení staveniště</t>
  </si>
  <si>
    <t>37925183</t>
  </si>
  <si>
    <t xml:space="preserve">"zřízení zařízení staveniště"    1</t>
  </si>
  <si>
    <t>03450300R</t>
  </si>
  <si>
    <t>Zařízení staveniště - informační tabule</t>
  </si>
  <si>
    <t>1012389119</t>
  </si>
  <si>
    <t xml:space="preserve">"Středočeský kraj, omlouváme se za dočasné omezení"     1</t>
  </si>
  <si>
    <t xml:space="preserve">"informační cedule během stavby dle IROP- zhotovitel, investor a další povinné údaje"     1 </t>
  </si>
  <si>
    <t xml:space="preserve">"pamětní tabule po ukončení stavby"      1</t>
  </si>
  <si>
    <t>042603000</t>
  </si>
  <si>
    <t>Inženýrská činnost posudky plán zkoušek</t>
  </si>
  <si>
    <t>1358802871</t>
  </si>
  <si>
    <t xml:space="preserve">"hlavní prohlídka mostu"      1</t>
  </si>
  <si>
    <t>043002000</t>
  </si>
  <si>
    <t>Hlavní tituly průvodních činností a nákladů inženýrská činnost zkoušky a ostatní měření</t>
  </si>
  <si>
    <t>-1719423664</t>
  </si>
  <si>
    <t xml:space="preserve">"zkoušky materiálu nezávislou zkušebnou"   1</t>
  </si>
  <si>
    <t>04310300R</t>
  </si>
  <si>
    <t>Zkouška integrity ultrazvukem odrazovou metodou PIT pilot systémových</t>
  </si>
  <si>
    <t>480546716</t>
  </si>
  <si>
    <t xml:space="preserve">"dle technické zprávy a projektové dokumentace"        1</t>
  </si>
  <si>
    <t>072002000</t>
  </si>
  <si>
    <t>Hlavní tituly průvodních činností a nákladů provozní vlivy silniční provoz</t>
  </si>
  <si>
    <t>2112823997</t>
  </si>
  <si>
    <t>011324000</t>
  </si>
  <si>
    <t>Průzkumné, geodetické a projektové práce průzkumné práce archeologická činnost archeologický průzkum</t>
  </si>
  <si>
    <t>2094635758</t>
  </si>
  <si>
    <t xml:space="preserve">"záchranný archeologický průzkum"     1</t>
  </si>
  <si>
    <t>039002000</t>
  </si>
  <si>
    <t>Hlavní tituly průvodních činností a nákladů zařízení staveniště zrušení zařízení staveniště</t>
  </si>
  <si>
    <t>1495977416</t>
  </si>
  <si>
    <t xml:space="preserve">"zrušení zařízení staveniště"    1</t>
  </si>
  <si>
    <t>039203000</t>
  </si>
  <si>
    <t>Zařízení staveniště zrušení zařízení staveniště úprava terénu</t>
  </si>
  <si>
    <t>941586950</t>
  </si>
  <si>
    <t xml:space="preserve">"uvedení terénu do původního stavu"     1</t>
  </si>
  <si>
    <t>091504000</t>
  </si>
  <si>
    <t>Ostatní náklady související s objektem náklady související s publikační činností</t>
  </si>
  <si>
    <t>1265068030</t>
  </si>
  <si>
    <t xml:space="preserve">"náklady na publicitu dle IROP"    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</si>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</sst>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5"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2" borderId="1" xfId="0" applyFont="1" applyFill="1" applyBorder="1" applyAlignment="1">
      <alignment horizontal="left" vertical="center"/>
      <protection locked="0"/>
    </xf>
    <xf numFmtId="0" fontId="41" fillId="2"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20</v>
      </c>
    </row>
    <row r="7" ht="14.4" customHeight="1">
      <c r="B7" s="27"/>
      <c r="C7" s="28"/>
      <c r="D7" s="39"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23</v>
      </c>
      <c r="AL7" s="28"/>
      <c r="AM7" s="28"/>
      <c r="AN7" s="34" t="s">
        <v>22</v>
      </c>
      <c r="AO7" s="28"/>
      <c r="AP7" s="28"/>
      <c r="AQ7" s="30"/>
      <c r="BE7" s="38"/>
      <c r="BS7" s="23" t="s">
        <v>24</v>
      </c>
    </row>
    <row r="8" ht="14.4" customHeight="1">
      <c r="B8" s="27"/>
      <c r="C8" s="28"/>
      <c r="D8" s="39"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27</v>
      </c>
      <c r="AL8" s="28"/>
      <c r="AM8" s="28"/>
      <c r="AN8" s="40" t="s">
        <v>28</v>
      </c>
      <c r="AO8" s="28"/>
      <c r="AP8" s="28"/>
      <c r="AQ8" s="30"/>
      <c r="BE8" s="38"/>
      <c r="BS8" s="23" t="s">
        <v>29</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30</v>
      </c>
    </row>
    <row r="10" ht="14.4" customHeight="1">
      <c r="B10" s="27"/>
      <c r="C10" s="28"/>
      <c r="D10" s="39"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32</v>
      </c>
      <c r="AL10" s="28"/>
      <c r="AM10" s="28"/>
      <c r="AN10" s="34" t="s">
        <v>22</v>
      </c>
      <c r="AO10" s="28"/>
      <c r="AP10" s="28"/>
      <c r="AQ10" s="30"/>
      <c r="BE10" s="38"/>
      <c r="BS10" s="23" t="s">
        <v>20</v>
      </c>
    </row>
    <row r="11" ht="18.48"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34</v>
      </c>
      <c r="AL11" s="28"/>
      <c r="AM11" s="28"/>
      <c r="AN11" s="34" t="s">
        <v>22</v>
      </c>
      <c r="AO11" s="28"/>
      <c r="AP11" s="28"/>
      <c r="AQ11" s="30"/>
      <c r="BE11" s="38"/>
      <c r="BS11" s="23" t="s">
        <v>20</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20</v>
      </c>
    </row>
    <row r="13" ht="14.4" customHeight="1">
      <c r="B13" s="27"/>
      <c r="C13" s="28"/>
      <c r="D13" s="39"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32</v>
      </c>
      <c r="AL13" s="28"/>
      <c r="AM13" s="28"/>
      <c r="AN13" s="41" t="s">
        <v>36</v>
      </c>
      <c r="AO13" s="28"/>
      <c r="AP13" s="28"/>
      <c r="AQ13" s="30"/>
      <c r="BE13" s="38"/>
      <c r="BS13" s="23" t="s">
        <v>20</v>
      </c>
    </row>
    <row r="14">
      <c r="B14" s="27"/>
      <c r="C14" s="28"/>
      <c r="D14" s="28"/>
      <c r="E14" s="41" t="s">
        <v>36</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34</v>
      </c>
      <c r="AL14" s="28"/>
      <c r="AM14" s="28"/>
      <c r="AN14" s="41" t="s">
        <v>36</v>
      </c>
      <c r="AO14" s="28"/>
      <c r="AP14" s="28"/>
      <c r="AQ14" s="30"/>
      <c r="BE14" s="38"/>
      <c r="BS14" s="23" t="s">
        <v>20</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32</v>
      </c>
      <c r="AL16" s="28"/>
      <c r="AM16" s="28"/>
      <c r="AN16" s="34" t="s">
        <v>22</v>
      </c>
      <c r="AO16" s="28"/>
      <c r="AP16" s="28"/>
      <c r="AQ16" s="30"/>
      <c r="BE16" s="38"/>
      <c r="BS16" s="23" t="s">
        <v>6</v>
      </c>
    </row>
    <row r="17" ht="18.48" customHeight="1">
      <c r="B17" s="27"/>
      <c r="C17" s="28"/>
      <c r="D17" s="28"/>
      <c r="E17" s="34" t="s">
        <v>38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34</v>
      </c>
      <c r="AL17" s="28"/>
      <c r="AM17" s="28"/>
      <c r="AN17" s="34" t="s">
        <v>22</v>
      </c>
      <c r="AO17" s="28"/>
      <c r="AP17" s="28"/>
      <c r="AQ17" s="30"/>
      <c r="BE17" s="38"/>
      <c r="BS17" s="23" t="s">
        <v>39</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41</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42</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43</v>
      </c>
      <c r="M25" s="51"/>
      <c r="N25" s="51"/>
      <c r="O25" s="51"/>
      <c r="P25" s="46"/>
      <c r="Q25" s="46"/>
      <c r="R25" s="46"/>
      <c r="S25" s="46"/>
      <c r="T25" s="46"/>
      <c r="U25" s="46"/>
      <c r="V25" s="46"/>
      <c r="W25" s="51" t="s">
        <v>44</v>
      </c>
      <c r="X25" s="51"/>
      <c r="Y25" s="51"/>
      <c r="Z25" s="51"/>
      <c r="AA25" s="51"/>
      <c r="AB25" s="51"/>
      <c r="AC25" s="51"/>
      <c r="AD25" s="51"/>
      <c r="AE25" s="51"/>
      <c r="AF25" s="46"/>
      <c r="AG25" s="46"/>
      <c r="AH25" s="46"/>
      <c r="AI25" s="46"/>
      <c r="AJ25" s="46"/>
      <c r="AK25" s="51" t="s">
        <v>45</v>
      </c>
      <c r="AL25" s="51"/>
      <c r="AM25" s="51"/>
      <c r="AN25" s="51"/>
      <c r="AO25" s="51"/>
      <c r="AP25" s="46"/>
      <c r="AQ25" s="50"/>
      <c r="BE25" s="38"/>
    </row>
    <row r="26" s="2" customFormat="1" ht="14.4" customHeight="1">
      <c r="B26" s="52"/>
      <c r="C26" s="53"/>
      <c r="D26" s="54" t="s">
        <v>46</v>
      </c>
      <c r="E26" s="53"/>
      <c r="F26" s="54" t="s">
        <v>47</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48</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49</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50</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51</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52</v>
      </c>
      <c r="E32" s="60"/>
      <c r="F32" s="60"/>
      <c r="G32" s="60"/>
      <c r="H32" s="60"/>
      <c r="I32" s="60"/>
      <c r="J32" s="60"/>
      <c r="K32" s="60"/>
      <c r="L32" s="60"/>
      <c r="M32" s="60"/>
      <c r="N32" s="60"/>
      <c r="O32" s="60"/>
      <c r="P32" s="60"/>
      <c r="Q32" s="60"/>
      <c r="R32" s="60"/>
      <c r="S32" s="60"/>
      <c r="T32" s="61" t="s">
        <v>53</v>
      </c>
      <c r="U32" s="60"/>
      <c r="V32" s="60"/>
      <c r="W32" s="60"/>
      <c r="X32" s="62" t="s">
        <v>54</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55</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13-018-237-PS</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II/118 Zlonice, rekonstrukce mostu ev. č. 118-057</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25</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27</v>
      </c>
      <c r="AJ44" s="73"/>
      <c r="AK44" s="73"/>
      <c r="AL44" s="73"/>
      <c r="AM44" s="84" t="str">
        <f>IF(AN8= "","",AN8)</f>
        <v>2. 2. 2017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31</v>
      </c>
      <c r="D46" s="73"/>
      <c r="E46" s="73"/>
      <c r="F46" s="73"/>
      <c r="G46" s="73"/>
      <c r="H46" s="73"/>
      <c r="I46" s="73"/>
      <c r="J46" s="73"/>
      <c r="K46" s="73"/>
      <c r="L46" s="76" t="str">
        <f>IF(E11= "","",E11)</f>
        <v xml:space="preserve"> Středočeský kraj</v>
      </c>
      <c r="M46" s="73"/>
      <c r="N46" s="73"/>
      <c r="O46" s="73"/>
      <c r="P46" s="73"/>
      <c r="Q46" s="73"/>
      <c r="R46" s="73"/>
      <c r="S46" s="73"/>
      <c r="T46" s="73"/>
      <c r="U46" s="73"/>
      <c r="V46" s="73"/>
      <c r="W46" s="73"/>
      <c r="X46" s="73"/>
      <c r="Y46" s="73"/>
      <c r="Z46" s="73"/>
      <c r="AA46" s="73"/>
      <c r="AB46" s="73"/>
      <c r="AC46" s="73"/>
      <c r="AD46" s="73"/>
      <c r="AE46" s="73"/>
      <c r="AF46" s="73"/>
      <c r="AG46" s="73"/>
      <c r="AH46" s="73"/>
      <c r="AI46" s="75" t="s">
        <v>37</v>
      </c>
      <c r="AJ46" s="73"/>
      <c r="AK46" s="73"/>
      <c r="AL46" s="73"/>
      <c r="AM46" s="76" t="str">
        <f>IF(E17="","",E17)</f>
        <v xml:space="preserve"> MORAVIA CONSULT Olomouc a.s.</v>
      </c>
      <c r="AN46" s="76"/>
      <c r="AO46" s="76"/>
      <c r="AP46" s="76"/>
      <c r="AQ46" s="73"/>
      <c r="AR46" s="71"/>
      <c r="AS46" s="85" t="s">
        <v>56</v>
      </c>
      <c r="AT46" s="86"/>
      <c r="AU46" s="87"/>
      <c r="AV46" s="87"/>
      <c r="AW46" s="87"/>
      <c r="AX46" s="87"/>
      <c r="AY46" s="87"/>
      <c r="AZ46" s="87"/>
      <c r="BA46" s="87"/>
      <c r="BB46" s="87"/>
      <c r="BC46" s="87"/>
      <c r="BD46" s="88"/>
    </row>
    <row r="47" s="1" customFormat="1">
      <c r="B47" s="45"/>
      <c r="C47" s="75" t="s">
        <v>35</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57</v>
      </c>
      <c r="D49" s="96"/>
      <c r="E49" s="96"/>
      <c r="F49" s="96"/>
      <c r="G49" s="96"/>
      <c r="H49" s="97"/>
      <c r="I49" s="98" t="s">
        <v>58</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59</v>
      </c>
      <c r="AH49" s="96"/>
      <c r="AI49" s="96"/>
      <c r="AJ49" s="96"/>
      <c r="AK49" s="96"/>
      <c r="AL49" s="96"/>
      <c r="AM49" s="96"/>
      <c r="AN49" s="98" t="s">
        <v>60</v>
      </c>
      <c r="AO49" s="96"/>
      <c r="AP49" s="96"/>
      <c r="AQ49" s="100" t="s">
        <v>61</v>
      </c>
      <c r="AR49" s="71"/>
      <c r="AS49" s="101" t="s">
        <v>62</v>
      </c>
      <c r="AT49" s="102" t="s">
        <v>63</v>
      </c>
      <c r="AU49" s="102" t="s">
        <v>64</v>
      </c>
      <c r="AV49" s="102" t="s">
        <v>65</v>
      </c>
      <c r="AW49" s="102" t="s">
        <v>66</v>
      </c>
      <c r="AX49" s="102" t="s">
        <v>67</v>
      </c>
      <c r="AY49" s="102" t="s">
        <v>68</v>
      </c>
      <c r="AZ49" s="102" t="s">
        <v>69</v>
      </c>
      <c r="BA49" s="102" t="s">
        <v>70</v>
      </c>
      <c r="BB49" s="102" t="s">
        <v>71</v>
      </c>
      <c r="BC49" s="102" t="s">
        <v>72</v>
      </c>
      <c r="BD49" s="103" t="s">
        <v>73</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74</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ROUND(SUM(AG52:AG54),2)</f>
        <v>0</v>
      </c>
      <c r="AH51" s="109"/>
      <c r="AI51" s="109"/>
      <c r="AJ51" s="109"/>
      <c r="AK51" s="109"/>
      <c r="AL51" s="109"/>
      <c r="AM51" s="109"/>
      <c r="AN51" s="110">
        <f>SUM(AG51,AT51)</f>
        <v>0</v>
      </c>
      <c r="AO51" s="110"/>
      <c r="AP51" s="110"/>
      <c r="AQ51" s="111" t="s">
        <v>22</v>
      </c>
      <c r="AR51" s="82"/>
      <c r="AS51" s="112">
        <f>ROUND(SUM(AS52:AS54),2)</f>
        <v>0</v>
      </c>
      <c r="AT51" s="113">
        <f>ROUND(SUM(AV51:AW51),2)</f>
        <v>0</v>
      </c>
      <c r="AU51" s="114">
        <f>ROUND(SUM(AU52:AU54),5)</f>
        <v>0</v>
      </c>
      <c r="AV51" s="113">
        <f>ROUND(AZ51*L26,2)</f>
        <v>0</v>
      </c>
      <c r="AW51" s="113">
        <f>ROUND(BA51*L27,2)</f>
        <v>0</v>
      </c>
      <c r="AX51" s="113">
        <f>ROUND(BB51*L26,2)</f>
        <v>0</v>
      </c>
      <c r="AY51" s="113">
        <f>ROUND(BC51*L27,2)</f>
        <v>0</v>
      </c>
      <c r="AZ51" s="113">
        <f>ROUND(SUM(AZ52:AZ54),2)</f>
        <v>0</v>
      </c>
      <c r="BA51" s="113">
        <f>ROUND(SUM(BA52:BA54),2)</f>
        <v>0</v>
      </c>
      <c r="BB51" s="113">
        <f>ROUND(SUM(BB52:BB54),2)</f>
        <v>0</v>
      </c>
      <c r="BC51" s="113">
        <f>ROUND(SUM(BC52:BC54),2)</f>
        <v>0</v>
      </c>
      <c r="BD51" s="115">
        <f>ROUND(SUM(BD52:BD54),2)</f>
        <v>0</v>
      </c>
      <c r="BS51" s="116" t="s">
        <v>75</v>
      </c>
      <c r="BT51" s="116" t="s">
        <v>76</v>
      </c>
      <c r="BU51" s="117" t="s">
        <v>77</v>
      </c>
      <c r="BV51" s="116" t="s">
        <v>78</v>
      </c>
      <c r="BW51" s="116" t="s">
        <v>7</v>
      </c>
      <c r="BX51" s="116" t="s">
        <v>79</v>
      </c>
      <c r="CL51" s="116" t="s">
        <v>22</v>
      </c>
    </row>
    <row r="52" s="5" customFormat="1" ht="16.5" customHeight="1">
      <c r="A52" s="118" t="s">
        <v>80</v>
      </c>
      <c r="B52" s="119"/>
      <c r="C52" s="120"/>
      <c r="D52" s="121" t="s">
        <v>81</v>
      </c>
      <c r="E52" s="121"/>
      <c r="F52" s="121"/>
      <c r="G52" s="121"/>
      <c r="H52" s="121"/>
      <c r="I52" s="122"/>
      <c r="J52" s="121" t="s">
        <v>82</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'SO 201 - SO 201 Most ev. ...'!J27</f>
        <v>0</v>
      </c>
      <c r="AH52" s="122"/>
      <c r="AI52" s="122"/>
      <c r="AJ52" s="122"/>
      <c r="AK52" s="122"/>
      <c r="AL52" s="122"/>
      <c r="AM52" s="122"/>
      <c r="AN52" s="123">
        <f>SUM(AG52,AT52)</f>
        <v>0</v>
      </c>
      <c r="AO52" s="122"/>
      <c r="AP52" s="122"/>
      <c r="AQ52" s="124" t="s">
        <v>83</v>
      </c>
      <c r="AR52" s="125"/>
      <c r="AS52" s="126">
        <v>0</v>
      </c>
      <c r="AT52" s="127">
        <f>ROUND(SUM(AV52:AW52),2)</f>
        <v>0</v>
      </c>
      <c r="AU52" s="128">
        <f>'SO 201 - SO 201 Most ev. ...'!P91</f>
        <v>0</v>
      </c>
      <c r="AV52" s="127">
        <f>'SO 201 - SO 201 Most ev. ...'!J30</f>
        <v>0</v>
      </c>
      <c r="AW52" s="127">
        <f>'SO 201 - SO 201 Most ev. ...'!J31</f>
        <v>0</v>
      </c>
      <c r="AX52" s="127">
        <f>'SO 201 - SO 201 Most ev. ...'!J32</f>
        <v>0</v>
      </c>
      <c r="AY52" s="127">
        <f>'SO 201 - SO 201 Most ev. ...'!J33</f>
        <v>0</v>
      </c>
      <c r="AZ52" s="127">
        <f>'SO 201 - SO 201 Most ev. ...'!F30</f>
        <v>0</v>
      </c>
      <c r="BA52" s="127">
        <f>'SO 201 - SO 201 Most ev. ...'!F31</f>
        <v>0</v>
      </c>
      <c r="BB52" s="127">
        <f>'SO 201 - SO 201 Most ev. ...'!F32</f>
        <v>0</v>
      </c>
      <c r="BC52" s="127">
        <f>'SO 201 - SO 201 Most ev. ...'!F33</f>
        <v>0</v>
      </c>
      <c r="BD52" s="129">
        <f>'SO 201 - SO 201 Most ev. ...'!F34</f>
        <v>0</v>
      </c>
      <c r="BT52" s="130" t="s">
        <v>24</v>
      </c>
      <c r="BV52" s="130" t="s">
        <v>78</v>
      </c>
      <c r="BW52" s="130" t="s">
        <v>84</v>
      </c>
      <c r="BX52" s="130" t="s">
        <v>7</v>
      </c>
      <c r="CL52" s="130" t="s">
        <v>85</v>
      </c>
      <c r="CM52" s="130" t="s">
        <v>86</v>
      </c>
    </row>
    <row r="53" s="5" customFormat="1" ht="16.5" customHeight="1">
      <c r="A53" s="118" t="s">
        <v>80</v>
      </c>
      <c r="B53" s="119"/>
      <c r="C53" s="120"/>
      <c r="D53" s="121" t="s">
        <v>87</v>
      </c>
      <c r="E53" s="121"/>
      <c r="F53" s="121"/>
      <c r="G53" s="121"/>
      <c r="H53" s="121"/>
      <c r="I53" s="122"/>
      <c r="J53" s="121" t="s">
        <v>88</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'SO 402 - Přeložka kabelu VO'!J27</f>
        <v>0</v>
      </c>
      <c r="AH53" s="122"/>
      <c r="AI53" s="122"/>
      <c r="AJ53" s="122"/>
      <c r="AK53" s="122"/>
      <c r="AL53" s="122"/>
      <c r="AM53" s="122"/>
      <c r="AN53" s="123">
        <f>SUM(AG53,AT53)</f>
        <v>0</v>
      </c>
      <c r="AO53" s="122"/>
      <c r="AP53" s="122"/>
      <c r="AQ53" s="124" t="s">
        <v>83</v>
      </c>
      <c r="AR53" s="125"/>
      <c r="AS53" s="126">
        <v>0</v>
      </c>
      <c r="AT53" s="127">
        <f>ROUND(SUM(AV53:AW53),2)</f>
        <v>0</v>
      </c>
      <c r="AU53" s="128">
        <f>'SO 402 - Přeložka kabelu VO'!P89</f>
        <v>0</v>
      </c>
      <c r="AV53" s="127">
        <f>'SO 402 - Přeložka kabelu VO'!J30</f>
        <v>0</v>
      </c>
      <c r="AW53" s="127">
        <f>'SO 402 - Přeložka kabelu VO'!J31</f>
        <v>0</v>
      </c>
      <c r="AX53" s="127">
        <f>'SO 402 - Přeložka kabelu VO'!J32</f>
        <v>0</v>
      </c>
      <c r="AY53" s="127">
        <f>'SO 402 - Přeložka kabelu VO'!J33</f>
        <v>0</v>
      </c>
      <c r="AZ53" s="127">
        <f>'SO 402 - Přeložka kabelu VO'!F30</f>
        <v>0</v>
      </c>
      <c r="BA53" s="127">
        <f>'SO 402 - Přeložka kabelu VO'!F31</f>
        <v>0</v>
      </c>
      <c r="BB53" s="127">
        <f>'SO 402 - Přeložka kabelu VO'!F32</f>
        <v>0</v>
      </c>
      <c r="BC53" s="127">
        <f>'SO 402 - Přeložka kabelu VO'!F33</f>
        <v>0</v>
      </c>
      <c r="BD53" s="129">
        <f>'SO 402 - Přeložka kabelu VO'!F34</f>
        <v>0</v>
      </c>
      <c r="BT53" s="130" t="s">
        <v>24</v>
      </c>
      <c r="BV53" s="130" t="s">
        <v>78</v>
      </c>
      <c r="BW53" s="130" t="s">
        <v>89</v>
      </c>
      <c r="BX53" s="130" t="s">
        <v>7</v>
      </c>
      <c r="CL53" s="130" t="s">
        <v>22</v>
      </c>
      <c r="CM53" s="130" t="s">
        <v>86</v>
      </c>
    </row>
    <row r="54" s="5" customFormat="1" ht="16.5" customHeight="1">
      <c r="A54" s="118" t="s">
        <v>80</v>
      </c>
      <c r="B54" s="119"/>
      <c r="C54" s="120"/>
      <c r="D54" s="121" t="s">
        <v>90</v>
      </c>
      <c r="E54" s="121"/>
      <c r="F54" s="121"/>
      <c r="G54" s="121"/>
      <c r="H54" s="121"/>
      <c r="I54" s="122"/>
      <c r="J54" s="121" t="s">
        <v>91</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'VRN - Vedlejší náklady'!J27</f>
        <v>0</v>
      </c>
      <c r="AH54" s="122"/>
      <c r="AI54" s="122"/>
      <c r="AJ54" s="122"/>
      <c r="AK54" s="122"/>
      <c r="AL54" s="122"/>
      <c r="AM54" s="122"/>
      <c r="AN54" s="123">
        <f>SUM(AG54,AT54)</f>
        <v>0</v>
      </c>
      <c r="AO54" s="122"/>
      <c r="AP54" s="122"/>
      <c r="AQ54" s="124" t="s">
        <v>83</v>
      </c>
      <c r="AR54" s="125"/>
      <c r="AS54" s="131">
        <v>0</v>
      </c>
      <c r="AT54" s="132">
        <f>ROUND(SUM(AV54:AW54),2)</f>
        <v>0</v>
      </c>
      <c r="AU54" s="133">
        <f>'VRN - Vedlejší náklady'!P78</f>
        <v>0</v>
      </c>
      <c r="AV54" s="132">
        <f>'VRN - Vedlejší náklady'!J30</f>
        <v>0</v>
      </c>
      <c r="AW54" s="132">
        <f>'VRN - Vedlejší náklady'!J31</f>
        <v>0</v>
      </c>
      <c r="AX54" s="132">
        <f>'VRN - Vedlejší náklady'!J32</f>
        <v>0</v>
      </c>
      <c r="AY54" s="132">
        <f>'VRN - Vedlejší náklady'!J33</f>
        <v>0</v>
      </c>
      <c r="AZ54" s="132">
        <f>'VRN - Vedlejší náklady'!F30</f>
        <v>0</v>
      </c>
      <c r="BA54" s="132">
        <f>'VRN - Vedlejší náklady'!F31</f>
        <v>0</v>
      </c>
      <c r="BB54" s="132">
        <f>'VRN - Vedlejší náklady'!F32</f>
        <v>0</v>
      </c>
      <c r="BC54" s="132">
        <f>'VRN - Vedlejší náklady'!F33</f>
        <v>0</v>
      </c>
      <c r="BD54" s="134">
        <f>'VRN - Vedlejší náklady'!F34</f>
        <v>0</v>
      </c>
      <c r="BT54" s="130" t="s">
        <v>24</v>
      </c>
      <c r="BV54" s="130" t="s">
        <v>78</v>
      </c>
      <c r="BW54" s="130" t="s">
        <v>92</v>
      </c>
      <c r="BX54" s="130" t="s">
        <v>7</v>
      </c>
      <c r="CL54" s="130" t="s">
        <v>85</v>
      </c>
      <c r="CM54" s="130" t="s">
        <v>86</v>
      </c>
    </row>
    <row r="55" s="1" customFormat="1" ht="30" customHeight="1">
      <c r="B55" s="45"/>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1"/>
    </row>
    <row r="56" s="1" customFormat="1" ht="6.96" customHeight="1">
      <c r="B56" s="66"/>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71"/>
    </row>
  </sheetData>
  <sheetProtection sheet="1" formatColumns="0" formatRows="0" objects="1" scenarios="1" spinCount="100000" saltValue="4PgXpsm8TmV9uPQJyBH5iVfTacw8eVWbk/ezwVjYL9XrZBs6u0Wd0d/pUMrsMh5YD2MUoJ+UEnCxLf8T6YU5eA==" hashValue="RKt4c7ftKJNsppCdq+npvbJ76b36pnqwuPc3jYMldYdKC8Og/mjbnAjZpFj8U/xEIN3xoqVPdNEtLc78McMNJw=="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G51:AM51"/>
    <mergeCell ref="AN51:AP51"/>
    <mergeCell ref="AR2:BE2"/>
  </mergeCells>
  <hyperlinks>
    <hyperlink ref="K1:S1" location="C2" display="1) Rekapitulace stavby"/>
    <hyperlink ref="W1:AI1" location="C51" display="2) Rekapitulace objektů stavby a soupisů prací"/>
    <hyperlink ref="A52" location="'SO 201 - SO 201 Most ev. ...'!C2" display="/"/>
    <hyperlink ref="A53" location="'SO 402 - Přeložka kabelu VO'!C2" display="/"/>
    <hyperlink ref="A54" location="'VRN - Vedlejší náklady'!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93</v>
      </c>
      <c r="G1" s="138" t="s">
        <v>94</v>
      </c>
      <c r="H1" s="138"/>
      <c r="I1" s="139"/>
      <c r="J1" s="138" t="s">
        <v>95</v>
      </c>
      <c r="K1" s="137" t="s">
        <v>96</v>
      </c>
      <c r="L1" s="138" t="s">
        <v>97</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84</v>
      </c>
    </row>
    <row r="3" ht="6.96" customHeight="1">
      <c r="B3" s="24"/>
      <c r="C3" s="25"/>
      <c r="D3" s="25"/>
      <c r="E3" s="25"/>
      <c r="F3" s="25"/>
      <c r="G3" s="25"/>
      <c r="H3" s="25"/>
      <c r="I3" s="140"/>
      <c r="J3" s="25"/>
      <c r="K3" s="26"/>
      <c r="AT3" s="23" t="s">
        <v>86</v>
      </c>
    </row>
    <row r="4" ht="36.96" customHeight="1">
      <c r="B4" s="27"/>
      <c r="C4" s="28"/>
      <c r="D4" s="29" t="s">
        <v>98</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II/118 Zlonice, rekonstrukce mostu ev. č. 118-057</v>
      </c>
      <c r="F7" s="39"/>
      <c r="G7" s="39"/>
      <c r="H7" s="39"/>
      <c r="I7" s="141"/>
      <c r="J7" s="28"/>
      <c r="K7" s="30"/>
    </row>
    <row r="8" s="1" customFormat="1">
      <c r="B8" s="45"/>
      <c r="C8" s="46"/>
      <c r="D8" s="39" t="s">
        <v>99</v>
      </c>
      <c r="E8" s="46"/>
      <c r="F8" s="46"/>
      <c r="G8" s="46"/>
      <c r="H8" s="46"/>
      <c r="I8" s="143"/>
      <c r="J8" s="46"/>
      <c r="K8" s="50"/>
    </row>
    <row r="9" s="1" customFormat="1" ht="36.96" customHeight="1">
      <c r="B9" s="45"/>
      <c r="C9" s="46"/>
      <c r="D9" s="46"/>
      <c r="E9" s="144" t="s">
        <v>100</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85</v>
      </c>
      <c r="G11" s="46"/>
      <c r="H11" s="46"/>
      <c r="I11" s="145" t="s">
        <v>23</v>
      </c>
      <c r="J11" s="34" t="s">
        <v>101</v>
      </c>
      <c r="K11" s="50"/>
    </row>
    <row r="12" s="1" customFormat="1" ht="14.4" customHeight="1">
      <c r="B12" s="45"/>
      <c r="C12" s="46"/>
      <c r="D12" s="39" t="s">
        <v>25</v>
      </c>
      <c r="E12" s="46"/>
      <c r="F12" s="34" t="s">
        <v>26</v>
      </c>
      <c r="G12" s="46"/>
      <c r="H12" s="46"/>
      <c r="I12" s="145" t="s">
        <v>27</v>
      </c>
      <c r="J12" s="146" t="str">
        <f>'Rekapitulace stavby'!AN8</f>
        <v>2. 2. 2017</v>
      </c>
      <c r="K12" s="50"/>
    </row>
    <row r="13" s="1" customFormat="1" ht="10.8" customHeight="1">
      <c r="B13" s="45"/>
      <c r="C13" s="46"/>
      <c r="D13" s="46"/>
      <c r="E13" s="46"/>
      <c r="F13" s="46"/>
      <c r="G13" s="46"/>
      <c r="H13" s="46"/>
      <c r="I13" s="143"/>
      <c r="J13" s="46"/>
      <c r="K13" s="50"/>
    </row>
    <row r="14" s="1" customFormat="1" ht="14.4" customHeight="1">
      <c r="B14" s="45"/>
      <c r="C14" s="46"/>
      <c r="D14" s="39" t="s">
        <v>31</v>
      </c>
      <c r="E14" s="46"/>
      <c r="F14" s="46"/>
      <c r="G14" s="46"/>
      <c r="H14" s="46"/>
      <c r="I14" s="145" t="s">
        <v>32</v>
      </c>
      <c r="J14" s="34" t="s">
        <v>22</v>
      </c>
      <c r="K14" s="50"/>
    </row>
    <row r="15" s="1" customFormat="1" ht="18" customHeight="1">
      <c r="B15" s="45"/>
      <c r="C15" s="46"/>
      <c r="D15" s="46"/>
      <c r="E15" s="34" t="s">
        <v>102</v>
      </c>
      <c r="F15" s="46"/>
      <c r="G15" s="46"/>
      <c r="H15" s="46"/>
      <c r="I15" s="145" t="s">
        <v>34</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35</v>
      </c>
      <c r="E17" s="46"/>
      <c r="F17" s="46"/>
      <c r="G17" s="46"/>
      <c r="H17" s="46"/>
      <c r="I17" s="145"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34</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37</v>
      </c>
      <c r="E20" s="46"/>
      <c r="F20" s="46"/>
      <c r="G20" s="46"/>
      <c r="H20" s="46"/>
      <c r="I20" s="145" t="s">
        <v>32</v>
      </c>
      <c r="J20" s="34" t="s">
        <v>22</v>
      </c>
      <c r="K20" s="50"/>
    </row>
    <row r="21" s="1" customFormat="1" ht="18" customHeight="1">
      <c r="B21" s="45"/>
      <c r="C21" s="46"/>
      <c r="D21" s="46"/>
      <c r="E21" s="34" t="s">
        <v>103</v>
      </c>
      <c r="F21" s="46"/>
      <c r="G21" s="46"/>
      <c r="H21" s="46"/>
      <c r="I21" s="145" t="s">
        <v>34</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42</v>
      </c>
      <c r="E27" s="46"/>
      <c r="F27" s="46"/>
      <c r="G27" s="46"/>
      <c r="H27" s="46"/>
      <c r="I27" s="143"/>
      <c r="J27" s="154">
        <f>ROUND(J91,2)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44</v>
      </c>
      <c r="G29" s="46"/>
      <c r="H29" s="46"/>
      <c r="I29" s="155" t="s">
        <v>43</v>
      </c>
      <c r="J29" s="51" t="s">
        <v>45</v>
      </c>
      <c r="K29" s="50"/>
    </row>
    <row r="30" s="1" customFormat="1" ht="14.4" customHeight="1">
      <c r="B30" s="45"/>
      <c r="C30" s="46"/>
      <c r="D30" s="54" t="s">
        <v>46</v>
      </c>
      <c r="E30" s="54" t="s">
        <v>47</v>
      </c>
      <c r="F30" s="156">
        <f>ROUND(SUM(BE91:BE777), 2)</f>
        <v>0</v>
      </c>
      <c r="G30" s="46"/>
      <c r="H30" s="46"/>
      <c r="I30" s="157">
        <v>0.20999999999999999</v>
      </c>
      <c r="J30" s="156">
        <f>ROUND(ROUND((SUM(BE91:BE777)), 2)*I30, 2)</f>
        <v>0</v>
      </c>
      <c r="K30" s="50"/>
    </row>
    <row r="31" s="1" customFormat="1" ht="14.4" customHeight="1">
      <c r="B31" s="45"/>
      <c r="C31" s="46"/>
      <c r="D31" s="46"/>
      <c r="E31" s="54" t="s">
        <v>48</v>
      </c>
      <c r="F31" s="156">
        <f>ROUND(SUM(BF91:BF777), 2)</f>
        <v>0</v>
      </c>
      <c r="G31" s="46"/>
      <c r="H31" s="46"/>
      <c r="I31" s="157">
        <v>0.14999999999999999</v>
      </c>
      <c r="J31" s="156">
        <f>ROUND(ROUND((SUM(BF91:BF777)), 2)*I31, 2)</f>
        <v>0</v>
      </c>
      <c r="K31" s="50"/>
    </row>
    <row r="32" hidden="1" s="1" customFormat="1" ht="14.4" customHeight="1">
      <c r="B32" s="45"/>
      <c r="C32" s="46"/>
      <c r="D32" s="46"/>
      <c r="E32" s="54" t="s">
        <v>49</v>
      </c>
      <c r="F32" s="156">
        <f>ROUND(SUM(BG91:BG777), 2)</f>
        <v>0</v>
      </c>
      <c r="G32" s="46"/>
      <c r="H32" s="46"/>
      <c r="I32" s="157">
        <v>0.20999999999999999</v>
      </c>
      <c r="J32" s="156">
        <v>0</v>
      </c>
      <c r="K32" s="50"/>
    </row>
    <row r="33" hidden="1" s="1" customFormat="1" ht="14.4" customHeight="1">
      <c r="B33" s="45"/>
      <c r="C33" s="46"/>
      <c r="D33" s="46"/>
      <c r="E33" s="54" t="s">
        <v>50</v>
      </c>
      <c r="F33" s="156">
        <f>ROUND(SUM(BH91:BH777), 2)</f>
        <v>0</v>
      </c>
      <c r="G33" s="46"/>
      <c r="H33" s="46"/>
      <c r="I33" s="157">
        <v>0.14999999999999999</v>
      </c>
      <c r="J33" s="156">
        <v>0</v>
      </c>
      <c r="K33" s="50"/>
    </row>
    <row r="34" hidden="1" s="1" customFormat="1" ht="14.4" customHeight="1">
      <c r="B34" s="45"/>
      <c r="C34" s="46"/>
      <c r="D34" s="46"/>
      <c r="E34" s="54" t="s">
        <v>51</v>
      </c>
      <c r="F34" s="156">
        <f>ROUND(SUM(BI91:BI777),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52</v>
      </c>
      <c r="E36" s="97"/>
      <c r="F36" s="97"/>
      <c r="G36" s="160" t="s">
        <v>53</v>
      </c>
      <c r="H36" s="161" t="s">
        <v>54</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II/118 Zlonice, rekonstrukce mostu ev. č. 118-057</v>
      </c>
      <c r="F45" s="39"/>
      <c r="G45" s="39"/>
      <c r="H45" s="39"/>
      <c r="I45" s="143"/>
      <c r="J45" s="46"/>
      <c r="K45" s="50"/>
    </row>
    <row r="46" s="1" customFormat="1" ht="14.4" customHeight="1">
      <c r="B46" s="45"/>
      <c r="C46" s="39" t="s">
        <v>99</v>
      </c>
      <c r="D46" s="46"/>
      <c r="E46" s="46"/>
      <c r="F46" s="46"/>
      <c r="G46" s="46"/>
      <c r="H46" s="46"/>
      <c r="I46" s="143"/>
      <c r="J46" s="46"/>
      <c r="K46" s="50"/>
    </row>
    <row r="47" s="1" customFormat="1" ht="17.25" customHeight="1">
      <c r="B47" s="45"/>
      <c r="C47" s="46"/>
      <c r="D47" s="46"/>
      <c r="E47" s="144" t="str">
        <f>E9</f>
        <v>SO 201 - SO 201 Most ev. č. 118-057</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25</v>
      </c>
      <c r="D49" s="46"/>
      <c r="E49" s="46"/>
      <c r="F49" s="34" t="str">
        <f>F12</f>
        <v xml:space="preserve"> </v>
      </c>
      <c r="G49" s="46"/>
      <c r="H49" s="46"/>
      <c r="I49" s="145" t="s">
        <v>27</v>
      </c>
      <c r="J49" s="146" t="str">
        <f>IF(J12="","",J12)</f>
        <v>2. 2. 2017</v>
      </c>
      <c r="K49" s="50"/>
    </row>
    <row r="50" s="1" customFormat="1" ht="6.96" customHeight="1">
      <c r="B50" s="45"/>
      <c r="C50" s="46"/>
      <c r="D50" s="46"/>
      <c r="E50" s="46"/>
      <c r="F50" s="46"/>
      <c r="G50" s="46"/>
      <c r="H50" s="46"/>
      <c r="I50" s="143"/>
      <c r="J50" s="46"/>
      <c r="K50" s="50"/>
    </row>
    <row r="51" s="1" customFormat="1">
      <c r="B51" s="45"/>
      <c r="C51" s="39" t="s">
        <v>31</v>
      </c>
      <c r="D51" s="46"/>
      <c r="E51" s="46"/>
      <c r="F51" s="34" t="str">
        <f>E15</f>
        <v>Středočeský kraj</v>
      </c>
      <c r="G51" s="46"/>
      <c r="H51" s="46"/>
      <c r="I51" s="145" t="s">
        <v>37</v>
      </c>
      <c r="J51" s="43" t="str">
        <f>E21</f>
        <v>Moravia Consult Olomouc a.s.</v>
      </c>
      <c r="K51" s="50"/>
    </row>
    <row r="52" s="1" customFormat="1" ht="14.4" customHeight="1">
      <c r="B52" s="45"/>
      <c r="C52" s="39" t="s">
        <v>35</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105</v>
      </c>
      <c r="D54" s="158"/>
      <c r="E54" s="158"/>
      <c r="F54" s="158"/>
      <c r="G54" s="158"/>
      <c r="H54" s="158"/>
      <c r="I54" s="172"/>
      <c r="J54" s="173" t="s">
        <v>106</v>
      </c>
      <c r="K54" s="174"/>
    </row>
    <row r="55" s="1" customFormat="1" ht="10.32" customHeight="1">
      <c r="B55" s="45"/>
      <c r="C55" s="46"/>
      <c r="D55" s="46"/>
      <c r="E55" s="46"/>
      <c r="F55" s="46"/>
      <c r="G55" s="46"/>
      <c r="H55" s="46"/>
      <c r="I55" s="143"/>
      <c r="J55" s="46"/>
      <c r="K55" s="50"/>
    </row>
    <row r="56" s="1" customFormat="1" ht="29.28" customHeight="1">
      <c r="B56" s="45"/>
      <c r="C56" s="175" t="s">
        <v>107</v>
      </c>
      <c r="D56" s="46"/>
      <c r="E56" s="46"/>
      <c r="F56" s="46"/>
      <c r="G56" s="46"/>
      <c r="H56" s="46"/>
      <c r="I56" s="143"/>
      <c r="J56" s="154">
        <f>J91</f>
        <v>0</v>
      </c>
      <c r="K56" s="50"/>
      <c r="AU56" s="23" t="s">
        <v>108</v>
      </c>
    </row>
    <row r="57" s="7" customFormat="1" ht="24.96" customHeight="1">
      <c r="B57" s="176"/>
      <c r="C57" s="177"/>
      <c r="D57" s="178" t="s">
        <v>109</v>
      </c>
      <c r="E57" s="179"/>
      <c r="F57" s="179"/>
      <c r="G57" s="179"/>
      <c r="H57" s="179"/>
      <c r="I57" s="180"/>
      <c r="J57" s="181">
        <f>J92</f>
        <v>0</v>
      </c>
      <c r="K57" s="182"/>
    </row>
    <row r="58" s="8" customFormat="1" ht="19.92" customHeight="1">
      <c r="B58" s="183"/>
      <c r="C58" s="184"/>
      <c r="D58" s="185" t="s">
        <v>110</v>
      </c>
      <c r="E58" s="186"/>
      <c r="F58" s="186"/>
      <c r="G58" s="186"/>
      <c r="H58" s="186"/>
      <c r="I58" s="187"/>
      <c r="J58" s="188">
        <f>J93</f>
        <v>0</v>
      </c>
      <c r="K58" s="189"/>
    </row>
    <row r="59" s="8" customFormat="1" ht="19.92" customHeight="1">
      <c r="B59" s="183"/>
      <c r="C59" s="184"/>
      <c r="D59" s="185" t="s">
        <v>111</v>
      </c>
      <c r="E59" s="186"/>
      <c r="F59" s="186"/>
      <c r="G59" s="186"/>
      <c r="H59" s="186"/>
      <c r="I59" s="187"/>
      <c r="J59" s="188">
        <f>J212</f>
        <v>0</v>
      </c>
      <c r="K59" s="189"/>
    </row>
    <row r="60" s="8" customFormat="1" ht="19.92" customHeight="1">
      <c r="B60" s="183"/>
      <c r="C60" s="184"/>
      <c r="D60" s="185" t="s">
        <v>112</v>
      </c>
      <c r="E60" s="186"/>
      <c r="F60" s="186"/>
      <c r="G60" s="186"/>
      <c r="H60" s="186"/>
      <c r="I60" s="187"/>
      <c r="J60" s="188">
        <f>J257</f>
        <v>0</v>
      </c>
      <c r="K60" s="189"/>
    </row>
    <row r="61" s="8" customFormat="1" ht="19.92" customHeight="1">
      <c r="B61" s="183"/>
      <c r="C61" s="184"/>
      <c r="D61" s="185" t="s">
        <v>113</v>
      </c>
      <c r="E61" s="186"/>
      <c r="F61" s="186"/>
      <c r="G61" s="186"/>
      <c r="H61" s="186"/>
      <c r="I61" s="187"/>
      <c r="J61" s="188">
        <f>J342</f>
        <v>0</v>
      </c>
      <c r="K61" s="189"/>
    </row>
    <row r="62" s="8" customFormat="1" ht="19.92" customHeight="1">
      <c r="B62" s="183"/>
      <c r="C62" s="184"/>
      <c r="D62" s="185" t="s">
        <v>114</v>
      </c>
      <c r="E62" s="186"/>
      <c r="F62" s="186"/>
      <c r="G62" s="186"/>
      <c r="H62" s="186"/>
      <c r="I62" s="187"/>
      <c r="J62" s="188">
        <f>J446</f>
        <v>0</v>
      </c>
      <c r="K62" s="189"/>
    </row>
    <row r="63" s="8" customFormat="1" ht="19.92" customHeight="1">
      <c r="B63" s="183"/>
      <c r="C63" s="184"/>
      <c r="D63" s="185" t="s">
        <v>115</v>
      </c>
      <c r="E63" s="186"/>
      <c r="F63" s="186"/>
      <c r="G63" s="186"/>
      <c r="H63" s="186"/>
      <c r="I63" s="187"/>
      <c r="J63" s="188">
        <f>J498</f>
        <v>0</v>
      </c>
      <c r="K63" s="189"/>
    </row>
    <row r="64" s="8" customFormat="1" ht="19.92" customHeight="1">
      <c r="B64" s="183"/>
      <c r="C64" s="184"/>
      <c r="D64" s="185" t="s">
        <v>116</v>
      </c>
      <c r="E64" s="186"/>
      <c r="F64" s="186"/>
      <c r="G64" s="186"/>
      <c r="H64" s="186"/>
      <c r="I64" s="187"/>
      <c r="J64" s="188">
        <f>J518</f>
        <v>0</v>
      </c>
      <c r="K64" s="189"/>
    </row>
    <row r="65" s="8" customFormat="1" ht="19.92" customHeight="1">
      <c r="B65" s="183"/>
      <c r="C65" s="184"/>
      <c r="D65" s="185" t="s">
        <v>117</v>
      </c>
      <c r="E65" s="186"/>
      <c r="F65" s="186"/>
      <c r="G65" s="186"/>
      <c r="H65" s="186"/>
      <c r="I65" s="187"/>
      <c r="J65" s="188">
        <f>J531</f>
        <v>0</v>
      </c>
      <c r="K65" s="189"/>
    </row>
    <row r="66" s="8" customFormat="1" ht="19.92" customHeight="1">
      <c r="B66" s="183"/>
      <c r="C66" s="184"/>
      <c r="D66" s="185" t="s">
        <v>118</v>
      </c>
      <c r="E66" s="186"/>
      <c r="F66" s="186"/>
      <c r="G66" s="186"/>
      <c r="H66" s="186"/>
      <c r="I66" s="187"/>
      <c r="J66" s="188">
        <f>J653</f>
        <v>0</v>
      </c>
      <c r="K66" s="189"/>
    </row>
    <row r="67" s="8" customFormat="1" ht="19.92" customHeight="1">
      <c r="B67" s="183"/>
      <c r="C67" s="184"/>
      <c r="D67" s="185" t="s">
        <v>119</v>
      </c>
      <c r="E67" s="186"/>
      <c r="F67" s="186"/>
      <c r="G67" s="186"/>
      <c r="H67" s="186"/>
      <c r="I67" s="187"/>
      <c r="J67" s="188">
        <f>J678</f>
        <v>0</v>
      </c>
      <c r="K67" s="189"/>
    </row>
    <row r="68" s="8" customFormat="1" ht="19.92" customHeight="1">
      <c r="B68" s="183"/>
      <c r="C68" s="184"/>
      <c r="D68" s="185" t="s">
        <v>120</v>
      </c>
      <c r="E68" s="186"/>
      <c r="F68" s="186"/>
      <c r="G68" s="186"/>
      <c r="H68" s="186"/>
      <c r="I68" s="187"/>
      <c r="J68" s="188">
        <f>J681</f>
        <v>0</v>
      </c>
      <c r="K68" s="189"/>
    </row>
    <row r="69" s="7" customFormat="1" ht="24.96" customHeight="1">
      <c r="B69" s="176"/>
      <c r="C69" s="177"/>
      <c r="D69" s="178" t="s">
        <v>121</v>
      </c>
      <c r="E69" s="179"/>
      <c r="F69" s="179"/>
      <c r="G69" s="179"/>
      <c r="H69" s="179"/>
      <c r="I69" s="180"/>
      <c r="J69" s="181">
        <f>J720</f>
        <v>0</v>
      </c>
      <c r="K69" s="182"/>
    </row>
    <row r="70" s="8" customFormat="1" ht="19.92" customHeight="1">
      <c r="B70" s="183"/>
      <c r="C70" s="184"/>
      <c r="D70" s="185" t="s">
        <v>122</v>
      </c>
      <c r="E70" s="186"/>
      <c r="F70" s="186"/>
      <c r="G70" s="186"/>
      <c r="H70" s="186"/>
      <c r="I70" s="187"/>
      <c r="J70" s="188">
        <f>J721</f>
        <v>0</v>
      </c>
      <c r="K70" s="189"/>
    </row>
    <row r="71" s="8" customFormat="1" ht="19.92" customHeight="1">
      <c r="B71" s="183"/>
      <c r="C71" s="184"/>
      <c r="D71" s="185" t="s">
        <v>123</v>
      </c>
      <c r="E71" s="186"/>
      <c r="F71" s="186"/>
      <c r="G71" s="186"/>
      <c r="H71" s="186"/>
      <c r="I71" s="187"/>
      <c r="J71" s="188">
        <f>J773</f>
        <v>0</v>
      </c>
      <c r="K71" s="189"/>
    </row>
    <row r="72" s="1" customFormat="1" ht="21.84" customHeight="1">
      <c r="B72" s="45"/>
      <c r="C72" s="46"/>
      <c r="D72" s="46"/>
      <c r="E72" s="46"/>
      <c r="F72" s="46"/>
      <c r="G72" s="46"/>
      <c r="H72" s="46"/>
      <c r="I72" s="143"/>
      <c r="J72" s="46"/>
      <c r="K72" s="50"/>
    </row>
    <row r="73" s="1" customFormat="1" ht="6.96" customHeight="1">
      <c r="B73" s="66"/>
      <c r="C73" s="67"/>
      <c r="D73" s="67"/>
      <c r="E73" s="67"/>
      <c r="F73" s="67"/>
      <c r="G73" s="67"/>
      <c r="H73" s="67"/>
      <c r="I73" s="165"/>
      <c r="J73" s="67"/>
      <c r="K73" s="68"/>
    </row>
    <row r="77" s="1" customFormat="1" ht="6.96" customHeight="1">
      <c r="B77" s="69"/>
      <c r="C77" s="70"/>
      <c r="D77" s="70"/>
      <c r="E77" s="70"/>
      <c r="F77" s="70"/>
      <c r="G77" s="70"/>
      <c r="H77" s="70"/>
      <c r="I77" s="168"/>
      <c r="J77" s="70"/>
      <c r="K77" s="70"/>
      <c r="L77" s="71"/>
    </row>
    <row r="78" s="1" customFormat="1" ht="36.96" customHeight="1">
      <c r="B78" s="45"/>
      <c r="C78" s="72" t="s">
        <v>124</v>
      </c>
      <c r="D78" s="73"/>
      <c r="E78" s="73"/>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4.4" customHeight="1">
      <c r="B80" s="45"/>
      <c r="C80" s="75" t="s">
        <v>18</v>
      </c>
      <c r="D80" s="73"/>
      <c r="E80" s="73"/>
      <c r="F80" s="73"/>
      <c r="G80" s="73"/>
      <c r="H80" s="73"/>
      <c r="I80" s="190"/>
      <c r="J80" s="73"/>
      <c r="K80" s="73"/>
      <c r="L80" s="71"/>
    </row>
    <row r="81" s="1" customFormat="1" ht="16.5" customHeight="1">
      <c r="B81" s="45"/>
      <c r="C81" s="73"/>
      <c r="D81" s="73"/>
      <c r="E81" s="191" t="str">
        <f>E7</f>
        <v>II/118 Zlonice, rekonstrukce mostu ev. č. 118-057</v>
      </c>
      <c r="F81" s="75"/>
      <c r="G81" s="75"/>
      <c r="H81" s="75"/>
      <c r="I81" s="190"/>
      <c r="J81" s="73"/>
      <c r="K81" s="73"/>
      <c r="L81" s="71"/>
    </row>
    <row r="82" s="1" customFormat="1" ht="14.4" customHeight="1">
      <c r="B82" s="45"/>
      <c r="C82" s="75" t="s">
        <v>99</v>
      </c>
      <c r="D82" s="73"/>
      <c r="E82" s="73"/>
      <c r="F82" s="73"/>
      <c r="G82" s="73"/>
      <c r="H82" s="73"/>
      <c r="I82" s="190"/>
      <c r="J82" s="73"/>
      <c r="K82" s="73"/>
      <c r="L82" s="71"/>
    </row>
    <row r="83" s="1" customFormat="1" ht="17.25" customHeight="1">
      <c r="B83" s="45"/>
      <c r="C83" s="73"/>
      <c r="D83" s="73"/>
      <c r="E83" s="81" t="str">
        <f>E9</f>
        <v>SO 201 - SO 201 Most ev. č. 118-057</v>
      </c>
      <c r="F83" s="73"/>
      <c r="G83" s="73"/>
      <c r="H83" s="73"/>
      <c r="I83" s="190"/>
      <c r="J83" s="73"/>
      <c r="K83" s="73"/>
      <c r="L83" s="71"/>
    </row>
    <row r="84" s="1" customFormat="1" ht="6.96" customHeight="1">
      <c r="B84" s="45"/>
      <c r="C84" s="73"/>
      <c r="D84" s="73"/>
      <c r="E84" s="73"/>
      <c r="F84" s="73"/>
      <c r="G84" s="73"/>
      <c r="H84" s="73"/>
      <c r="I84" s="190"/>
      <c r="J84" s="73"/>
      <c r="K84" s="73"/>
      <c r="L84" s="71"/>
    </row>
    <row r="85" s="1" customFormat="1" ht="18" customHeight="1">
      <c r="B85" s="45"/>
      <c r="C85" s="75" t="s">
        <v>25</v>
      </c>
      <c r="D85" s="73"/>
      <c r="E85" s="73"/>
      <c r="F85" s="192" t="str">
        <f>F12</f>
        <v xml:space="preserve"> </v>
      </c>
      <c r="G85" s="73"/>
      <c r="H85" s="73"/>
      <c r="I85" s="193" t="s">
        <v>27</v>
      </c>
      <c r="J85" s="84" t="str">
        <f>IF(J12="","",J12)</f>
        <v>2. 2. 2017</v>
      </c>
      <c r="K85" s="73"/>
      <c r="L85" s="71"/>
    </row>
    <row r="86" s="1" customFormat="1" ht="6.96" customHeight="1">
      <c r="B86" s="45"/>
      <c r="C86" s="73"/>
      <c r="D86" s="73"/>
      <c r="E86" s="73"/>
      <c r="F86" s="73"/>
      <c r="G86" s="73"/>
      <c r="H86" s="73"/>
      <c r="I86" s="190"/>
      <c r="J86" s="73"/>
      <c r="K86" s="73"/>
      <c r="L86" s="71"/>
    </row>
    <row r="87" s="1" customFormat="1">
      <c r="B87" s="45"/>
      <c r="C87" s="75" t="s">
        <v>31</v>
      </c>
      <c r="D87" s="73"/>
      <c r="E87" s="73"/>
      <c r="F87" s="192" t="str">
        <f>E15</f>
        <v>Středočeský kraj</v>
      </c>
      <c r="G87" s="73"/>
      <c r="H87" s="73"/>
      <c r="I87" s="193" t="s">
        <v>37</v>
      </c>
      <c r="J87" s="192" t="str">
        <f>E21</f>
        <v>Moravia Consult Olomouc a.s.</v>
      </c>
      <c r="K87" s="73"/>
      <c r="L87" s="71"/>
    </row>
    <row r="88" s="1" customFormat="1" ht="14.4" customHeight="1">
      <c r="B88" s="45"/>
      <c r="C88" s="75" t="s">
        <v>35</v>
      </c>
      <c r="D88" s="73"/>
      <c r="E88" s="73"/>
      <c r="F88" s="192" t="str">
        <f>IF(E18="","",E18)</f>
        <v/>
      </c>
      <c r="G88" s="73"/>
      <c r="H88" s="73"/>
      <c r="I88" s="190"/>
      <c r="J88" s="73"/>
      <c r="K88" s="73"/>
      <c r="L88" s="71"/>
    </row>
    <row r="89" s="1" customFormat="1" ht="10.32" customHeight="1">
      <c r="B89" s="45"/>
      <c r="C89" s="73"/>
      <c r="D89" s="73"/>
      <c r="E89" s="73"/>
      <c r="F89" s="73"/>
      <c r="G89" s="73"/>
      <c r="H89" s="73"/>
      <c r="I89" s="190"/>
      <c r="J89" s="73"/>
      <c r="K89" s="73"/>
      <c r="L89" s="71"/>
    </row>
    <row r="90" s="9" customFormat="1" ht="29.28" customHeight="1">
      <c r="B90" s="194"/>
      <c r="C90" s="195" t="s">
        <v>125</v>
      </c>
      <c r="D90" s="196" t="s">
        <v>61</v>
      </c>
      <c r="E90" s="196" t="s">
        <v>57</v>
      </c>
      <c r="F90" s="196" t="s">
        <v>126</v>
      </c>
      <c r="G90" s="196" t="s">
        <v>127</v>
      </c>
      <c r="H90" s="196" t="s">
        <v>128</v>
      </c>
      <c r="I90" s="197" t="s">
        <v>129</v>
      </c>
      <c r="J90" s="196" t="s">
        <v>106</v>
      </c>
      <c r="K90" s="198" t="s">
        <v>130</v>
      </c>
      <c r="L90" s="199"/>
      <c r="M90" s="101" t="s">
        <v>131</v>
      </c>
      <c r="N90" s="102" t="s">
        <v>46</v>
      </c>
      <c r="O90" s="102" t="s">
        <v>132</v>
      </c>
      <c r="P90" s="102" t="s">
        <v>133</v>
      </c>
      <c r="Q90" s="102" t="s">
        <v>134</v>
      </c>
      <c r="R90" s="102" t="s">
        <v>135</v>
      </c>
      <c r="S90" s="102" t="s">
        <v>136</v>
      </c>
      <c r="T90" s="103" t="s">
        <v>137</v>
      </c>
    </row>
    <row r="91" s="1" customFormat="1" ht="29.28" customHeight="1">
      <c r="B91" s="45"/>
      <c r="C91" s="107" t="s">
        <v>107</v>
      </c>
      <c r="D91" s="73"/>
      <c r="E91" s="73"/>
      <c r="F91" s="73"/>
      <c r="G91" s="73"/>
      <c r="H91" s="73"/>
      <c r="I91" s="190"/>
      <c r="J91" s="200">
        <f>BK91</f>
        <v>0</v>
      </c>
      <c r="K91" s="73"/>
      <c r="L91" s="71"/>
      <c r="M91" s="104"/>
      <c r="N91" s="105"/>
      <c r="O91" s="105"/>
      <c r="P91" s="201">
        <f>P92+P720</f>
        <v>0</v>
      </c>
      <c r="Q91" s="105"/>
      <c r="R91" s="201">
        <f>R92+R720</f>
        <v>2598.2072158417982</v>
      </c>
      <c r="S91" s="105"/>
      <c r="T91" s="202">
        <f>T92+T720</f>
        <v>1523.5581999999999</v>
      </c>
      <c r="AT91" s="23" t="s">
        <v>75</v>
      </c>
      <c r="AU91" s="23" t="s">
        <v>108</v>
      </c>
      <c r="BK91" s="203">
        <f>BK92+BK720</f>
        <v>0</v>
      </c>
    </row>
    <row r="92" s="10" customFormat="1" ht="37.44" customHeight="1">
      <c r="B92" s="204"/>
      <c r="C92" s="205"/>
      <c r="D92" s="206" t="s">
        <v>75</v>
      </c>
      <c r="E92" s="207" t="s">
        <v>138</v>
      </c>
      <c r="F92" s="207" t="s">
        <v>139</v>
      </c>
      <c r="G92" s="205"/>
      <c r="H92" s="205"/>
      <c r="I92" s="208"/>
      <c r="J92" s="209">
        <f>BK92</f>
        <v>0</v>
      </c>
      <c r="K92" s="205"/>
      <c r="L92" s="210"/>
      <c r="M92" s="211"/>
      <c r="N92" s="212"/>
      <c r="O92" s="212"/>
      <c r="P92" s="213">
        <f>P93+P212+P257+P342+P446+P498+P518+P531+P653+P678+P681</f>
        <v>0</v>
      </c>
      <c r="Q92" s="212"/>
      <c r="R92" s="213">
        <f>R93+R212+R257+R342+R446+R498+R518+R531+R653+R678+R681</f>
        <v>2593.9341389609981</v>
      </c>
      <c r="S92" s="212"/>
      <c r="T92" s="214">
        <f>T93+T212+T257+T342+T446+T498+T518+T531+T653+T678+T681</f>
        <v>1523.5581999999999</v>
      </c>
      <c r="AR92" s="215" t="s">
        <v>24</v>
      </c>
      <c r="AT92" s="216" t="s">
        <v>75</v>
      </c>
      <c r="AU92" s="216" t="s">
        <v>76</v>
      </c>
      <c r="AY92" s="215" t="s">
        <v>140</v>
      </c>
      <c r="BK92" s="217">
        <f>BK93+BK212+BK257+BK342+BK446+BK498+BK518+BK531+BK653+BK678+BK681</f>
        <v>0</v>
      </c>
    </row>
    <row r="93" s="10" customFormat="1" ht="19.92" customHeight="1">
      <c r="B93" s="204"/>
      <c r="C93" s="205"/>
      <c r="D93" s="206" t="s">
        <v>75</v>
      </c>
      <c r="E93" s="218" t="s">
        <v>24</v>
      </c>
      <c r="F93" s="218" t="s">
        <v>141</v>
      </c>
      <c r="G93" s="205"/>
      <c r="H93" s="205"/>
      <c r="I93" s="208"/>
      <c r="J93" s="219">
        <f>BK93</f>
        <v>0</v>
      </c>
      <c r="K93" s="205"/>
      <c r="L93" s="210"/>
      <c r="M93" s="211"/>
      <c r="N93" s="212"/>
      <c r="O93" s="212"/>
      <c r="P93" s="213">
        <f>SUM(P94:P211)</f>
        <v>0</v>
      </c>
      <c r="Q93" s="212"/>
      <c r="R93" s="213">
        <f>SUM(R94:R211)</f>
        <v>33.202520684799993</v>
      </c>
      <c r="S93" s="212"/>
      <c r="T93" s="214">
        <f>SUM(T94:T211)</f>
        <v>278.2824</v>
      </c>
      <c r="AR93" s="215" t="s">
        <v>24</v>
      </c>
      <c r="AT93" s="216" t="s">
        <v>75</v>
      </c>
      <c r="AU93" s="216" t="s">
        <v>24</v>
      </c>
      <c r="AY93" s="215" t="s">
        <v>140</v>
      </c>
      <c r="BK93" s="217">
        <f>SUM(BK94:BK211)</f>
        <v>0</v>
      </c>
    </row>
    <row r="94" s="1" customFormat="1" ht="51" customHeight="1">
      <c r="B94" s="45"/>
      <c r="C94" s="220" t="s">
        <v>24</v>
      </c>
      <c r="D94" s="220" t="s">
        <v>142</v>
      </c>
      <c r="E94" s="221" t="s">
        <v>143</v>
      </c>
      <c r="F94" s="222" t="s">
        <v>144</v>
      </c>
      <c r="G94" s="223" t="s">
        <v>145</v>
      </c>
      <c r="H94" s="224">
        <v>225</v>
      </c>
      <c r="I94" s="225"/>
      <c r="J94" s="226">
        <f>ROUND(I94*H94,2)</f>
        <v>0</v>
      </c>
      <c r="K94" s="222" t="s">
        <v>146</v>
      </c>
      <c r="L94" s="71"/>
      <c r="M94" s="227" t="s">
        <v>22</v>
      </c>
      <c r="N94" s="228" t="s">
        <v>47</v>
      </c>
      <c r="O94" s="46"/>
      <c r="P94" s="229">
        <f>O94*H94</f>
        <v>0</v>
      </c>
      <c r="Q94" s="229">
        <v>0</v>
      </c>
      <c r="R94" s="229">
        <f>Q94*H94</f>
        <v>0</v>
      </c>
      <c r="S94" s="229">
        <v>0.44</v>
      </c>
      <c r="T94" s="230">
        <f>S94*H94</f>
        <v>99</v>
      </c>
      <c r="AR94" s="23" t="s">
        <v>147</v>
      </c>
      <c r="AT94" s="23" t="s">
        <v>142</v>
      </c>
      <c r="AU94" s="23" t="s">
        <v>86</v>
      </c>
      <c r="AY94" s="23" t="s">
        <v>140</v>
      </c>
      <c r="BE94" s="231">
        <f>IF(N94="základní",J94,0)</f>
        <v>0</v>
      </c>
      <c r="BF94" s="231">
        <f>IF(N94="snížená",J94,0)</f>
        <v>0</v>
      </c>
      <c r="BG94" s="231">
        <f>IF(N94="zákl. přenesená",J94,0)</f>
        <v>0</v>
      </c>
      <c r="BH94" s="231">
        <f>IF(N94="sníž. přenesená",J94,0)</f>
        <v>0</v>
      </c>
      <c r="BI94" s="231">
        <f>IF(N94="nulová",J94,0)</f>
        <v>0</v>
      </c>
      <c r="BJ94" s="23" t="s">
        <v>24</v>
      </c>
      <c r="BK94" s="231">
        <f>ROUND(I94*H94,2)</f>
        <v>0</v>
      </c>
      <c r="BL94" s="23" t="s">
        <v>147</v>
      </c>
      <c r="BM94" s="23" t="s">
        <v>148</v>
      </c>
    </row>
    <row r="95" s="1" customFormat="1">
      <c r="B95" s="45"/>
      <c r="C95" s="73"/>
      <c r="D95" s="232" t="s">
        <v>149</v>
      </c>
      <c r="E95" s="73"/>
      <c r="F95" s="233" t="s">
        <v>150</v>
      </c>
      <c r="G95" s="73"/>
      <c r="H95" s="73"/>
      <c r="I95" s="190"/>
      <c r="J95" s="73"/>
      <c r="K95" s="73"/>
      <c r="L95" s="71"/>
      <c r="M95" s="234"/>
      <c r="N95" s="46"/>
      <c r="O95" s="46"/>
      <c r="P95" s="46"/>
      <c r="Q95" s="46"/>
      <c r="R95" s="46"/>
      <c r="S95" s="46"/>
      <c r="T95" s="94"/>
      <c r="AT95" s="23" t="s">
        <v>149</v>
      </c>
      <c r="AU95" s="23" t="s">
        <v>86</v>
      </c>
    </row>
    <row r="96" s="11" customFormat="1">
      <c r="B96" s="235"/>
      <c r="C96" s="236"/>
      <c r="D96" s="232" t="s">
        <v>151</v>
      </c>
      <c r="E96" s="237" t="s">
        <v>22</v>
      </c>
      <c r="F96" s="238" t="s">
        <v>152</v>
      </c>
      <c r="G96" s="236"/>
      <c r="H96" s="239">
        <v>225</v>
      </c>
      <c r="I96" s="240"/>
      <c r="J96" s="236"/>
      <c r="K96" s="236"/>
      <c r="L96" s="241"/>
      <c r="M96" s="242"/>
      <c r="N96" s="243"/>
      <c r="O96" s="243"/>
      <c r="P96" s="243"/>
      <c r="Q96" s="243"/>
      <c r="R96" s="243"/>
      <c r="S96" s="243"/>
      <c r="T96" s="244"/>
      <c r="AT96" s="245" t="s">
        <v>151</v>
      </c>
      <c r="AU96" s="245" t="s">
        <v>86</v>
      </c>
      <c r="AV96" s="11" t="s">
        <v>86</v>
      </c>
      <c r="AW96" s="11" t="s">
        <v>39</v>
      </c>
      <c r="AX96" s="11" t="s">
        <v>24</v>
      </c>
      <c r="AY96" s="245" t="s">
        <v>140</v>
      </c>
    </row>
    <row r="97" s="1" customFormat="1" ht="51" customHeight="1">
      <c r="B97" s="45"/>
      <c r="C97" s="220" t="s">
        <v>86</v>
      </c>
      <c r="D97" s="220" t="s">
        <v>142</v>
      </c>
      <c r="E97" s="221" t="s">
        <v>153</v>
      </c>
      <c r="F97" s="222" t="s">
        <v>154</v>
      </c>
      <c r="G97" s="223" t="s">
        <v>145</v>
      </c>
      <c r="H97" s="224">
        <v>476.12</v>
      </c>
      <c r="I97" s="225"/>
      <c r="J97" s="226">
        <f>ROUND(I97*H97,2)</f>
        <v>0</v>
      </c>
      <c r="K97" s="222" t="s">
        <v>146</v>
      </c>
      <c r="L97" s="71"/>
      <c r="M97" s="227" t="s">
        <v>22</v>
      </c>
      <c r="N97" s="228" t="s">
        <v>47</v>
      </c>
      <c r="O97" s="46"/>
      <c r="P97" s="229">
        <f>O97*H97</f>
        <v>0</v>
      </c>
      <c r="Q97" s="229">
        <v>0</v>
      </c>
      <c r="R97" s="229">
        <f>Q97*H97</f>
        <v>0</v>
      </c>
      <c r="S97" s="229">
        <v>0.22</v>
      </c>
      <c r="T97" s="230">
        <f>S97*H97</f>
        <v>104.74640000000001</v>
      </c>
      <c r="AR97" s="23" t="s">
        <v>147</v>
      </c>
      <c r="AT97" s="23" t="s">
        <v>142</v>
      </c>
      <c r="AU97" s="23" t="s">
        <v>86</v>
      </c>
      <c r="AY97" s="23" t="s">
        <v>140</v>
      </c>
      <c r="BE97" s="231">
        <f>IF(N97="základní",J97,0)</f>
        <v>0</v>
      </c>
      <c r="BF97" s="231">
        <f>IF(N97="snížená",J97,0)</f>
        <v>0</v>
      </c>
      <c r="BG97" s="231">
        <f>IF(N97="zákl. přenesená",J97,0)</f>
        <v>0</v>
      </c>
      <c r="BH97" s="231">
        <f>IF(N97="sníž. přenesená",J97,0)</f>
        <v>0</v>
      </c>
      <c r="BI97" s="231">
        <f>IF(N97="nulová",J97,0)</f>
        <v>0</v>
      </c>
      <c r="BJ97" s="23" t="s">
        <v>24</v>
      </c>
      <c r="BK97" s="231">
        <f>ROUND(I97*H97,2)</f>
        <v>0</v>
      </c>
      <c r="BL97" s="23" t="s">
        <v>147</v>
      </c>
      <c r="BM97" s="23" t="s">
        <v>155</v>
      </c>
    </row>
    <row r="98" s="1" customFormat="1">
      <c r="B98" s="45"/>
      <c r="C98" s="73"/>
      <c r="D98" s="232" t="s">
        <v>149</v>
      </c>
      <c r="E98" s="73"/>
      <c r="F98" s="233" t="s">
        <v>150</v>
      </c>
      <c r="G98" s="73"/>
      <c r="H98" s="73"/>
      <c r="I98" s="190"/>
      <c r="J98" s="73"/>
      <c r="K98" s="73"/>
      <c r="L98" s="71"/>
      <c r="M98" s="234"/>
      <c r="N98" s="46"/>
      <c r="O98" s="46"/>
      <c r="P98" s="46"/>
      <c r="Q98" s="46"/>
      <c r="R98" s="46"/>
      <c r="S98" s="46"/>
      <c r="T98" s="94"/>
      <c r="AT98" s="23" t="s">
        <v>149</v>
      </c>
      <c r="AU98" s="23" t="s">
        <v>86</v>
      </c>
    </row>
    <row r="99" s="11" customFormat="1">
      <c r="B99" s="235"/>
      <c r="C99" s="236"/>
      <c r="D99" s="232" t="s">
        <v>151</v>
      </c>
      <c r="E99" s="237" t="s">
        <v>22</v>
      </c>
      <c r="F99" s="238" t="s">
        <v>156</v>
      </c>
      <c r="G99" s="236"/>
      <c r="H99" s="239">
        <v>225</v>
      </c>
      <c r="I99" s="240"/>
      <c r="J99" s="236"/>
      <c r="K99" s="236"/>
      <c r="L99" s="241"/>
      <c r="M99" s="242"/>
      <c r="N99" s="243"/>
      <c r="O99" s="243"/>
      <c r="P99" s="243"/>
      <c r="Q99" s="243"/>
      <c r="R99" s="243"/>
      <c r="S99" s="243"/>
      <c r="T99" s="244"/>
      <c r="AT99" s="245" t="s">
        <v>151</v>
      </c>
      <c r="AU99" s="245" t="s">
        <v>86</v>
      </c>
      <c r="AV99" s="11" t="s">
        <v>86</v>
      </c>
      <c r="AW99" s="11" t="s">
        <v>39</v>
      </c>
      <c r="AX99" s="11" t="s">
        <v>76</v>
      </c>
      <c r="AY99" s="245" t="s">
        <v>140</v>
      </c>
    </row>
    <row r="100" s="11" customFormat="1">
      <c r="B100" s="235"/>
      <c r="C100" s="236"/>
      <c r="D100" s="232" t="s">
        <v>151</v>
      </c>
      <c r="E100" s="237" t="s">
        <v>22</v>
      </c>
      <c r="F100" s="238" t="s">
        <v>157</v>
      </c>
      <c r="G100" s="236"/>
      <c r="H100" s="239">
        <v>251.12000000000001</v>
      </c>
      <c r="I100" s="240"/>
      <c r="J100" s="236"/>
      <c r="K100" s="236"/>
      <c r="L100" s="241"/>
      <c r="M100" s="242"/>
      <c r="N100" s="243"/>
      <c r="O100" s="243"/>
      <c r="P100" s="243"/>
      <c r="Q100" s="243"/>
      <c r="R100" s="243"/>
      <c r="S100" s="243"/>
      <c r="T100" s="244"/>
      <c r="AT100" s="245" t="s">
        <v>151</v>
      </c>
      <c r="AU100" s="245" t="s">
        <v>86</v>
      </c>
      <c r="AV100" s="11" t="s">
        <v>86</v>
      </c>
      <c r="AW100" s="11" t="s">
        <v>39</v>
      </c>
      <c r="AX100" s="11" t="s">
        <v>76</v>
      </c>
      <c r="AY100" s="245" t="s">
        <v>140</v>
      </c>
    </row>
    <row r="101" s="12" customFormat="1">
      <c r="B101" s="246"/>
      <c r="C101" s="247"/>
      <c r="D101" s="232" t="s">
        <v>151</v>
      </c>
      <c r="E101" s="248" t="s">
        <v>22</v>
      </c>
      <c r="F101" s="249" t="s">
        <v>158</v>
      </c>
      <c r="G101" s="247"/>
      <c r="H101" s="250">
        <v>476.12</v>
      </c>
      <c r="I101" s="251"/>
      <c r="J101" s="247"/>
      <c r="K101" s="247"/>
      <c r="L101" s="252"/>
      <c r="M101" s="253"/>
      <c r="N101" s="254"/>
      <c r="O101" s="254"/>
      <c r="P101" s="254"/>
      <c r="Q101" s="254"/>
      <c r="R101" s="254"/>
      <c r="S101" s="254"/>
      <c r="T101" s="255"/>
      <c r="AT101" s="256" t="s">
        <v>151</v>
      </c>
      <c r="AU101" s="256" t="s">
        <v>86</v>
      </c>
      <c r="AV101" s="12" t="s">
        <v>147</v>
      </c>
      <c r="AW101" s="12" t="s">
        <v>39</v>
      </c>
      <c r="AX101" s="12" t="s">
        <v>24</v>
      </c>
      <c r="AY101" s="256" t="s">
        <v>140</v>
      </c>
    </row>
    <row r="102" s="1" customFormat="1" ht="38.25" customHeight="1">
      <c r="B102" s="45"/>
      <c r="C102" s="220" t="s">
        <v>159</v>
      </c>
      <c r="D102" s="220" t="s">
        <v>142</v>
      </c>
      <c r="E102" s="221" t="s">
        <v>160</v>
      </c>
      <c r="F102" s="222" t="s">
        <v>161</v>
      </c>
      <c r="G102" s="223" t="s">
        <v>145</v>
      </c>
      <c r="H102" s="224">
        <v>225</v>
      </c>
      <c r="I102" s="225"/>
      <c r="J102" s="226">
        <f>ROUND(I102*H102,2)</f>
        <v>0</v>
      </c>
      <c r="K102" s="222" t="s">
        <v>146</v>
      </c>
      <c r="L102" s="71"/>
      <c r="M102" s="227" t="s">
        <v>22</v>
      </c>
      <c r="N102" s="228" t="s">
        <v>47</v>
      </c>
      <c r="O102" s="46"/>
      <c r="P102" s="229">
        <f>O102*H102</f>
        <v>0</v>
      </c>
      <c r="Q102" s="229">
        <v>7.8200000000000003E-05</v>
      </c>
      <c r="R102" s="229">
        <f>Q102*H102</f>
        <v>0.017595</v>
      </c>
      <c r="S102" s="229">
        <v>0.25600000000000001</v>
      </c>
      <c r="T102" s="230">
        <f>S102*H102</f>
        <v>57.600000000000001</v>
      </c>
      <c r="AR102" s="23" t="s">
        <v>147</v>
      </c>
      <c r="AT102" s="23" t="s">
        <v>142</v>
      </c>
      <c r="AU102" s="23" t="s">
        <v>86</v>
      </c>
      <c r="AY102" s="23" t="s">
        <v>140</v>
      </c>
      <c r="BE102" s="231">
        <f>IF(N102="základní",J102,0)</f>
        <v>0</v>
      </c>
      <c r="BF102" s="231">
        <f>IF(N102="snížená",J102,0)</f>
        <v>0</v>
      </c>
      <c r="BG102" s="231">
        <f>IF(N102="zákl. přenesená",J102,0)</f>
        <v>0</v>
      </c>
      <c r="BH102" s="231">
        <f>IF(N102="sníž. přenesená",J102,0)</f>
        <v>0</v>
      </c>
      <c r="BI102" s="231">
        <f>IF(N102="nulová",J102,0)</f>
        <v>0</v>
      </c>
      <c r="BJ102" s="23" t="s">
        <v>24</v>
      </c>
      <c r="BK102" s="231">
        <f>ROUND(I102*H102,2)</f>
        <v>0</v>
      </c>
      <c r="BL102" s="23" t="s">
        <v>147</v>
      </c>
      <c r="BM102" s="23" t="s">
        <v>162</v>
      </c>
    </row>
    <row r="103" s="1" customFormat="1">
      <c r="B103" s="45"/>
      <c r="C103" s="73"/>
      <c r="D103" s="232" t="s">
        <v>149</v>
      </c>
      <c r="E103" s="73"/>
      <c r="F103" s="233" t="s">
        <v>163</v>
      </c>
      <c r="G103" s="73"/>
      <c r="H103" s="73"/>
      <c r="I103" s="190"/>
      <c r="J103" s="73"/>
      <c r="K103" s="73"/>
      <c r="L103" s="71"/>
      <c r="M103" s="234"/>
      <c r="N103" s="46"/>
      <c r="O103" s="46"/>
      <c r="P103" s="46"/>
      <c r="Q103" s="46"/>
      <c r="R103" s="46"/>
      <c r="S103" s="46"/>
      <c r="T103" s="94"/>
      <c r="AT103" s="23" t="s">
        <v>149</v>
      </c>
      <c r="AU103" s="23" t="s">
        <v>86</v>
      </c>
    </row>
    <row r="104" s="11" customFormat="1">
      <c r="B104" s="235"/>
      <c r="C104" s="236"/>
      <c r="D104" s="232" t="s">
        <v>151</v>
      </c>
      <c r="E104" s="237" t="s">
        <v>22</v>
      </c>
      <c r="F104" s="238" t="s">
        <v>156</v>
      </c>
      <c r="G104" s="236"/>
      <c r="H104" s="239">
        <v>225</v>
      </c>
      <c r="I104" s="240"/>
      <c r="J104" s="236"/>
      <c r="K104" s="236"/>
      <c r="L104" s="241"/>
      <c r="M104" s="242"/>
      <c r="N104" s="243"/>
      <c r="O104" s="243"/>
      <c r="P104" s="243"/>
      <c r="Q104" s="243"/>
      <c r="R104" s="243"/>
      <c r="S104" s="243"/>
      <c r="T104" s="244"/>
      <c r="AT104" s="245" t="s">
        <v>151</v>
      </c>
      <c r="AU104" s="245" t="s">
        <v>86</v>
      </c>
      <c r="AV104" s="11" t="s">
        <v>86</v>
      </c>
      <c r="AW104" s="11" t="s">
        <v>39</v>
      </c>
      <c r="AX104" s="11" t="s">
        <v>24</v>
      </c>
      <c r="AY104" s="245" t="s">
        <v>140</v>
      </c>
    </row>
    <row r="105" s="1" customFormat="1" ht="38.25" customHeight="1">
      <c r="B105" s="45"/>
      <c r="C105" s="220" t="s">
        <v>147</v>
      </c>
      <c r="D105" s="220" t="s">
        <v>142</v>
      </c>
      <c r="E105" s="221" t="s">
        <v>164</v>
      </c>
      <c r="F105" s="222" t="s">
        <v>165</v>
      </c>
      <c r="G105" s="223" t="s">
        <v>166</v>
      </c>
      <c r="H105" s="224">
        <v>58.399999999999999</v>
      </c>
      <c r="I105" s="225"/>
      <c r="J105" s="226">
        <f>ROUND(I105*H105,2)</f>
        <v>0</v>
      </c>
      <c r="K105" s="222" t="s">
        <v>146</v>
      </c>
      <c r="L105" s="71"/>
      <c r="M105" s="227" t="s">
        <v>22</v>
      </c>
      <c r="N105" s="228" t="s">
        <v>47</v>
      </c>
      <c r="O105" s="46"/>
      <c r="P105" s="229">
        <f>O105*H105</f>
        <v>0</v>
      </c>
      <c r="Q105" s="229">
        <v>0</v>
      </c>
      <c r="R105" s="229">
        <f>Q105*H105</f>
        <v>0</v>
      </c>
      <c r="S105" s="229">
        <v>0.28999999999999998</v>
      </c>
      <c r="T105" s="230">
        <f>S105*H105</f>
        <v>16.936</v>
      </c>
      <c r="AR105" s="23" t="s">
        <v>147</v>
      </c>
      <c r="AT105" s="23" t="s">
        <v>142</v>
      </c>
      <c r="AU105" s="23" t="s">
        <v>86</v>
      </c>
      <c r="AY105" s="23" t="s">
        <v>140</v>
      </c>
      <c r="BE105" s="231">
        <f>IF(N105="základní",J105,0)</f>
        <v>0</v>
      </c>
      <c r="BF105" s="231">
        <f>IF(N105="snížená",J105,0)</f>
        <v>0</v>
      </c>
      <c r="BG105" s="231">
        <f>IF(N105="zákl. přenesená",J105,0)</f>
        <v>0</v>
      </c>
      <c r="BH105" s="231">
        <f>IF(N105="sníž. přenesená",J105,0)</f>
        <v>0</v>
      </c>
      <c r="BI105" s="231">
        <f>IF(N105="nulová",J105,0)</f>
        <v>0</v>
      </c>
      <c r="BJ105" s="23" t="s">
        <v>24</v>
      </c>
      <c r="BK105" s="231">
        <f>ROUND(I105*H105,2)</f>
        <v>0</v>
      </c>
      <c r="BL105" s="23" t="s">
        <v>147</v>
      </c>
      <c r="BM105" s="23" t="s">
        <v>167</v>
      </c>
    </row>
    <row r="106" s="1" customFormat="1">
      <c r="B106" s="45"/>
      <c r="C106" s="73"/>
      <c r="D106" s="232" t="s">
        <v>149</v>
      </c>
      <c r="E106" s="73"/>
      <c r="F106" s="233" t="s">
        <v>168</v>
      </c>
      <c r="G106" s="73"/>
      <c r="H106" s="73"/>
      <c r="I106" s="190"/>
      <c r="J106" s="73"/>
      <c r="K106" s="73"/>
      <c r="L106" s="71"/>
      <c r="M106" s="234"/>
      <c r="N106" s="46"/>
      <c r="O106" s="46"/>
      <c r="P106" s="46"/>
      <c r="Q106" s="46"/>
      <c r="R106" s="46"/>
      <c r="S106" s="46"/>
      <c r="T106" s="94"/>
      <c r="AT106" s="23" t="s">
        <v>149</v>
      </c>
      <c r="AU106" s="23" t="s">
        <v>86</v>
      </c>
    </row>
    <row r="107" s="11" customFormat="1">
      <c r="B107" s="235"/>
      <c r="C107" s="236"/>
      <c r="D107" s="232" t="s">
        <v>151</v>
      </c>
      <c r="E107" s="237" t="s">
        <v>22</v>
      </c>
      <c r="F107" s="238" t="s">
        <v>169</v>
      </c>
      <c r="G107" s="236"/>
      <c r="H107" s="239">
        <v>58.399999999999999</v>
      </c>
      <c r="I107" s="240"/>
      <c r="J107" s="236"/>
      <c r="K107" s="236"/>
      <c r="L107" s="241"/>
      <c r="M107" s="242"/>
      <c r="N107" s="243"/>
      <c r="O107" s="243"/>
      <c r="P107" s="243"/>
      <c r="Q107" s="243"/>
      <c r="R107" s="243"/>
      <c r="S107" s="243"/>
      <c r="T107" s="244"/>
      <c r="AT107" s="245" t="s">
        <v>151</v>
      </c>
      <c r="AU107" s="245" t="s">
        <v>86</v>
      </c>
      <c r="AV107" s="11" t="s">
        <v>86</v>
      </c>
      <c r="AW107" s="11" t="s">
        <v>39</v>
      </c>
      <c r="AX107" s="11" t="s">
        <v>24</v>
      </c>
      <c r="AY107" s="245" t="s">
        <v>140</v>
      </c>
    </row>
    <row r="108" s="1" customFormat="1" ht="38.25" customHeight="1">
      <c r="B108" s="45"/>
      <c r="C108" s="220" t="s">
        <v>170</v>
      </c>
      <c r="D108" s="220" t="s">
        <v>142</v>
      </c>
      <c r="E108" s="221" t="s">
        <v>171</v>
      </c>
      <c r="F108" s="222" t="s">
        <v>172</v>
      </c>
      <c r="G108" s="223" t="s">
        <v>173</v>
      </c>
      <c r="H108" s="224">
        <v>12.960000000000001</v>
      </c>
      <c r="I108" s="225"/>
      <c r="J108" s="226">
        <f>ROUND(I108*H108,2)</f>
        <v>0</v>
      </c>
      <c r="K108" s="222" t="s">
        <v>146</v>
      </c>
      <c r="L108" s="71"/>
      <c r="M108" s="227" t="s">
        <v>22</v>
      </c>
      <c r="N108" s="228" t="s">
        <v>47</v>
      </c>
      <c r="O108" s="46"/>
      <c r="P108" s="229">
        <f>O108*H108</f>
        <v>0</v>
      </c>
      <c r="Q108" s="229">
        <v>0</v>
      </c>
      <c r="R108" s="229">
        <f>Q108*H108</f>
        <v>0</v>
      </c>
      <c r="S108" s="229">
        <v>0</v>
      </c>
      <c r="T108" s="230">
        <f>S108*H108</f>
        <v>0</v>
      </c>
      <c r="AR108" s="23" t="s">
        <v>147</v>
      </c>
      <c r="AT108" s="23" t="s">
        <v>142</v>
      </c>
      <c r="AU108" s="23" t="s">
        <v>86</v>
      </c>
      <c r="AY108" s="23" t="s">
        <v>140</v>
      </c>
      <c r="BE108" s="231">
        <f>IF(N108="základní",J108,0)</f>
        <v>0</v>
      </c>
      <c r="BF108" s="231">
        <f>IF(N108="snížená",J108,0)</f>
        <v>0</v>
      </c>
      <c r="BG108" s="231">
        <f>IF(N108="zákl. přenesená",J108,0)</f>
        <v>0</v>
      </c>
      <c r="BH108" s="231">
        <f>IF(N108="sníž. přenesená",J108,0)</f>
        <v>0</v>
      </c>
      <c r="BI108" s="231">
        <f>IF(N108="nulová",J108,0)</f>
        <v>0</v>
      </c>
      <c r="BJ108" s="23" t="s">
        <v>24</v>
      </c>
      <c r="BK108" s="231">
        <f>ROUND(I108*H108,2)</f>
        <v>0</v>
      </c>
      <c r="BL108" s="23" t="s">
        <v>147</v>
      </c>
      <c r="BM108" s="23" t="s">
        <v>174</v>
      </c>
    </row>
    <row r="109" s="1" customFormat="1">
      <c r="B109" s="45"/>
      <c r="C109" s="73"/>
      <c r="D109" s="232" t="s">
        <v>149</v>
      </c>
      <c r="E109" s="73"/>
      <c r="F109" s="233" t="s">
        <v>175</v>
      </c>
      <c r="G109" s="73"/>
      <c r="H109" s="73"/>
      <c r="I109" s="190"/>
      <c r="J109" s="73"/>
      <c r="K109" s="73"/>
      <c r="L109" s="71"/>
      <c r="M109" s="234"/>
      <c r="N109" s="46"/>
      <c r="O109" s="46"/>
      <c r="P109" s="46"/>
      <c r="Q109" s="46"/>
      <c r="R109" s="46"/>
      <c r="S109" s="46"/>
      <c r="T109" s="94"/>
      <c r="AT109" s="23" t="s">
        <v>149</v>
      </c>
      <c r="AU109" s="23" t="s">
        <v>86</v>
      </c>
    </row>
    <row r="110" s="11" customFormat="1">
      <c r="B110" s="235"/>
      <c r="C110" s="236"/>
      <c r="D110" s="232" t="s">
        <v>151</v>
      </c>
      <c r="E110" s="237" t="s">
        <v>22</v>
      </c>
      <c r="F110" s="238" t="s">
        <v>176</v>
      </c>
      <c r="G110" s="236"/>
      <c r="H110" s="239">
        <v>12.960000000000001</v>
      </c>
      <c r="I110" s="240"/>
      <c r="J110" s="236"/>
      <c r="K110" s="236"/>
      <c r="L110" s="241"/>
      <c r="M110" s="242"/>
      <c r="N110" s="243"/>
      <c r="O110" s="243"/>
      <c r="P110" s="243"/>
      <c r="Q110" s="243"/>
      <c r="R110" s="243"/>
      <c r="S110" s="243"/>
      <c r="T110" s="244"/>
      <c r="AT110" s="245" t="s">
        <v>151</v>
      </c>
      <c r="AU110" s="245" t="s">
        <v>86</v>
      </c>
      <c r="AV110" s="11" t="s">
        <v>86</v>
      </c>
      <c r="AW110" s="11" t="s">
        <v>39</v>
      </c>
      <c r="AX110" s="11" t="s">
        <v>24</v>
      </c>
      <c r="AY110" s="245" t="s">
        <v>140</v>
      </c>
    </row>
    <row r="111" s="1" customFormat="1" ht="25.5" customHeight="1">
      <c r="B111" s="45"/>
      <c r="C111" s="220" t="s">
        <v>177</v>
      </c>
      <c r="D111" s="220" t="s">
        <v>142</v>
      </c>
      <c r="E111" s="221" t="s">
        <v>178</v>
      </c>
      <c r="F111" s="222" t="s">
        <v>179</v>
      </c>
      <c r="G111" s="223" t="s">
        <v>180</v>
      </c>
      <c r="H111" s="224">
        <v>400</v>
      </c>
      <c r="I111" s="225"/>
      <c r="J111" s="226">
        <f>ROUND(I111*H111,2)</f>
        <v>0</v>
      </c>
      <c r="K111" s="222" t="s">
        <v>146</v>
      </c>
      <c r="L111" s="71"/>
      <c r="M111" s="227" t="s">
        <v>22</v>
      </c>
      <c r="N111" s="228" t="s">
        <v>47</v>
      </c>
      <c r="O111" s="46"/>
      <c r="P111" s="229">
        <f>O111*H111</f>
        <v>0</v>
      </c>
      <c r="Q111" s="229">
        <v>0</v>
      </c>
      <c r="R111" s="229">
        <f>Q111*H111</f>
        <v>0</v>
      </c>
      <c r="S111" s="229">
        <v>0</v>
      </c>
      <c r="T111" s="230">
        <f>S111*H111</f>
        <v>0</v>
      </c>
      <c r="AR111" s="23" t="s">
        <v>147</v>
      </c>
      <c r="AT111" s="23" t="s">
        <v>142</v>
      </c>
      <c r="AU111" s="23" t="s">
        <v>86</v>
      </c>
      <c r="AY111" s="23" t="s">
        <v>140</v>
      </c>
      <c r="BE111" s="231">
        <f>IF(N111="základní",J111,0)</f>
        <v>0</v>
      </c>
      <c r="BF111" s="231">
        <f>IF(N111="snížená",J111,0)</f>
        <v>0</v>
      </c>
      <c r="BG111" s="231">
        <f>IF(N111="zákl. přenesená",J111,0)</f>
        <v>0</v>
      </c>
      <c r="BH111" s="231">
        <f>IF(N111="sníž. přenesená",J111,0)</f>
        <v>0</v>
      </c>
      <c r="BI111" s="231">
        <f>IF(N111="nulová",J111,0)</f>
        <v>0</v>
      </c>
      <c r="BJ111" s="23" t="s">
        <v>24</v>
      </c>
      <c r="BK111" s="231">
        <f>ROUND(I111*H111,2)</f>
        <v>0</v>
      </c>
      <c r="BL111" s="23" t="s">
        <v>147</v>
      </c>
      <c r="BM111" s="23" t="s">
        <v>181</v>
      </c>
    </row>
    <row r="112" s="1" customFormat="1">
      <c r="B112" s="45"/>
      <c r="C112" s="73"/>
      <c r="D112" s="232" t="s">
        <v>149</v>
      </c>
      <c r="E112" s="73"/>
      <c r="F112" s="233" t="s">
        <v>182</v>
      </c>
      <c r="G112" s="73"/>
      <c r="H112" s="73"/>
      <c r="I112" s="190"/>
      <c r="J112" s="73"/>
      <c r="K112" s="73"/>
      <c r="L112" s="71"/>
      <c r="M112" s="234"/>
      <c r="N112" s="46"/>
      <c r="O112" s="46"/>
      <c r="P112" s="46"/>
      <c r="Q112" s="46"/>
      <c r="R112" s="46"/>
      <c r="S112" s="46"/>
      <c r="T112" s="94"/>
      <c r="AT112" s="23" t="s">
        <v>149</v>
      </c>
      <c r="AU112" s="23" t="s">
        <v>86</v>
      </c>
    </row>
    <row r="113" s="11" customFormat="1">
      <c r="B113" s="235"/>
      <c r="C113" s="236"/>
      <c r="D113" s="232" t="s">
        <v>151</v>
      </c>
      <c r="E113" s="237" t="s">
        <v>22</v>
      </c>
      <c r="F113" s="238" t="s">
        <v>183</v>
      </c>
      <c r="G113" s="236"/>
      <c r="H113" s="239">
        <v>400</v>
      </c>
      <c r="I113" s="240"/>
      <c r="J113" s="236"/>
      <c r="K113" s="236"/>
      <c r="L113" s="241"/>
      <c r="M113" s="242"/>
      <c r="N113" s="243"/>
      <c r="O113" s="243"/>
      <c r="P113" s="243"/>
      <c r="Q113" s="243"/>
      <c r="R113" s="243"/>
      <c r="S113" s="243"/>
      <c r="T113" s="244"/>
      <c r="AT113" s="245" t="s">
        <v>151</v>
      </c>
      <c r="AU113" s="245" t="s">
        <v>86</v>
      </c>
      <c r="AV113" s="11" t="s">
        <v>86</v>
      </c>
      <c r="AW113" s="11" t="s">
        <v>39</v>
      </c>
      <c r="AX113" s="11" t="s">
        <v>24</v>
      </c>
      <c r="AY113" s="245" t="s">
        <v>140</v>
      </c>
    </row>
    <row r="114" s="1" customFormat="1" ht="38.25" customHeight="1">
      <c r="B114" s="45"/>
      <c r="C114" s="220" t="s">
        <v>184</v>
      </c>
      <c r="D114" s="220" t="s">
        <v>142</v>
      </c>
      <c r="E114" s="221" t="s">
        <v>185</v>
      </c>
      <c r="F114" s="222" t="s">
        <v>186</v>
      </c>
      <c r="G114" s="223" t="s">
        <v>173</v>
      </c>
      <c r="H114" s="224">
        <v>90.977999999999994</v>
      </c>
      <c r="I114" s="225"/>
      <c r="J114" s="226">
        <f>ROUND(I114*H114,2)</f>
        <v>0</v>
      </c>
      <c r="K114" s="222" t="s">
        <v>146</v>
      </c>
      <c r="L114" s="71"/>
      <c r="M114" s="227" t="s">
        <v>22</v>
      </c>
      <c r="N114" s="228" t="s">
        <v>47</v>
      </c>
      <c r="O114" s="46"/>
      <c r="P114" s="229">
        <f>O114*H114</f>
        <v>0</v>
      </c>
      <c r="Q114" s="229">
        <v>0</v>
      </c>
      <c r="R114" s="229">
        <f>Q114*H114</f>
        <v>0</v>
      </c>
      <c r="S114" s="229">
        <v>0</v>
      </c>
      <c r="T114" s="230">
        <f>S114*H114</f>
        <v>0</v>
      </c>
      <c r="AR114" s="23" t="s">
        <v>147</v>
      </c>
      <c r="AT114" s="23" t="s">
        <v>142</v>
      </c>
      <c r="AU114" s="23" t="s">
        <v>86</v>
      </c>
      <c r="AY114" s="23" t="s">
        <v>140</v>
      </c>
      <c r="BE114" s="231">
        <f>IF(N114="základní",J114,0)</f>
        <v>0</v>
      </c>
      <c r="BF114" s="231">
        <f>IF(N114="snížená",J114,0)</f>
        <v>0</v>
      </c>
      <c r="BG114" s="231">
        <f>IF(N114="zákl. přenesená",J114,0)</f>
        <v>0</v>
      </c>
      <c r="BH114" s="231">
        <f>IF(N114="sníž. přenesená",J114,0)</f>
        <v>0</v>
      </c>
      <c r="BI114" s="231">
        <f>IF(N114="nulová",J114,0)</f>
        <v>0</v>
      </c>
      <c r="BJ114" s="23" t="s">
        <v>24</v>
      </c>
      <c r="BK114" s="231">
        <f>ROUND(I114*H114,2)</f>
        <v>0</v>
      </c>
      <c r="BL114" s="23" t="s">
        <v>147</v>
      </c>
      <c r="BM114" s="23" t="s">
        <v>187</v>
      </c>
    </row>
    <row r="115" s="1" customFormat="1">
      <c r="B115" s="45"/>
      <c r="C115" s="73"/>
      <c r="D115" s="232" t="s">
        <v>149</v>
      </c>
      <c r="E115" s="73"/>
      <c r="F115" s="233" t="s">
        <v>188</v>
      </c>
      <c r="G115" s="73"/>
      <c r="H115" s="73"/>
      <c r="I115" s="190"/>
      <c r="J115" s="73"/>
      <c r="K115" s="73"/>
      <c r="L115" s="71"/>
      <c r="M115" s="234"/>
      <c r="N115" s="46"/>
      <c r="O115" s="46"/>
      <c r="P115" s="46"/>
      <c r="Q115" s="46"/>
      <c r="R115" s="46"/>
      <c r="S115" s="46"/>
      <c r="T115" s="94"/>
      <c r="AT115" s="23" t="s">
        <v>149</v>
      </c>
      <c r="AU115" s="23" t="s">
        <v>86</v>
      </c>
    </row>
    <row r="116" s="11" customFormat="1">
      <c r="B116" s="235"/>
      <c r="C116" s="236"/>
      <c r="D116" s="232" t="s">
        <v>151</v>
      </c>
      <c r="E116" s="237" t="s">
        <v>22</v>
      </c>
      <c r="F116" s="238" t="s">
        <v>189</v>
      </c>
      <c r="G116" s="236"/>
      <c r="H116" s="239">
        <v>71.25</v>
      </c>
      <c r="I116" s="240"/>
      <c r="J116" s="236"/>
      <c r="K116" s="236"/>
      <c r="L116" s="241"/>
      <c r="M116" s="242"/>
      <c r="N116" s="243"/>
      <c r="O116" s="243"/>
      <c r="P116" s="243"/>
      <c r="Q116" s="243"/>
      <c r="R116" s="243"/>
      <c r="S116" s="243"/>
      <c r="T116" s="244"/>
      <c r="AT116" s="245" t="s">
        <v>151</v>
      </c>
      <c r="AU116" s="245" t="s">
        <v>86</v>
      </c>
      <c r="AV116" s="11" t="s">
        <v>86</v>
      </c>
      <c r="AW116" s="11" t="s">
        <v>39</v>
      </c>
      <c r="AX116" s="11" t="s">
        <v>76</v>
      </c>
      <c r="AY116" s="245" t="s">
        <v>140</v>
      </c>
    </row>
    <row r="117" s="11" customFormat="1">
      <c r="B117" s="235"/>
      <c r="C117" s="236"/>
      <c r="D117" s="232" t="s">
        <v>151</v>
      </c>
      <c r="E117" s="237" t="s">
        <v>22</v>
      </c>
      <c r="F117" s="238" t="s">
        <v>190</v>
      </c>
      <c r="G117" s="236"/>
      <c r="H117" s="239">
        <v>19.728000000000002</v>
      </c>
      <c r="I117" s="240"/>
      <c r="J117" s="236"/>
      <c r="K117" s="236"/>
      <c r="L117" s="241"/>
      <c r="M117" s="242"/>
      <c r="N117" s="243"/>
      <c r="O117" s="243"/>
      <c r="P117" s="243"/>
      <c r="Q117" s="243"/>
      <c r="R117" s="243"/>
      <c r="S117" s="243"/>
      <c r="T117" s="244"/>
      <c r="AT117" s="245" t="s">
        <v>151</v>
      </c>
      <c r="AU117" s="245" t="s">
        <v>86</v>
      </c>
      <c r="AV117" s="11" t="s">
        <v>86</v>
      </c>
      <c r="AW117" s="11" t="s">
        <v>39</v>
      </c>
      <c r="AX117" s="11" t="s">
        <v>76</v>
      </c>
      <c r="AY117" s="245" t="s">
        <v>140</v>
      </c>
    </row>
    <row r="118" s="12" customFormat="1">
      <c r="B118" s="246"/>
      <c r="C118" s="247"/>
      <c r="D118" s="232" t="s">
        <v>151</v>
      </c>
      <c r="E118" s="248" t="s">
        <v>22</v>
      </c>
      <c r="F118" s="249" t="s">
        <v>158</v>
      </c>
      <c r="G118" s="247"/>
      <c r="H118" s="250">
        <v>90.977999999999994</v>
      </c>
      <c r="I118" s="251"/>
      <c r="J118" s="247"/>
      <c r="K118" s="247"/>
      <c r="L118" s="252"/>
      <c r="M118" s="253"/>
      <c r="N118" s="254"/>
      <c r="O118" s="254"/>
      <c r="P118" s="254"/>
      <c r="Q118" s="254"/>
      <c r="R118" s="254"/>
      <c r="S118" s="254"/>
      <c r="T118" s="255"/>
      <c r="AT118" s="256" t="s">
        <v>151</v>
      </c>
      <c r="AU118" s="256" t="s">
        <v>86</v>
      </c>
      <c r="AV118" s="12" t="s">
        <v>147</v>
      </c>
      <c r="AW118" s="12" t="s">
        <v>39</v>
      </c>
      <c r="AX118" s="12" t="s">
        <v>24</v>
      </c>
      <c r="AY118" s="256" t="s">
        <v>140</v>
      </c>
    </row>
    <row r="119" s="1" customFormat="1" ht="25.5" customHeight="1">
      <c r="B119" s="45"/>
      <c r="C119" s="220" t="s">
        <v>191</v>
      </c>
      <c r="D119" s="220" t="s">
        <v>142</v>
      </c>
      <c r="E119" s="221" t="s">
        <v>192</v>
      </c>
      <c r="F119" s="222" t="s">
        <v>193</v>
      </c>
      <c r="G119" s="223" t="s">
        <v>173</v>
      </c>
      <c r="H119" s="224">
        <v>1008.725</v>
      </c>
      <c r="I119" s="225"/>
      <c r="J119" s="226">
        <f>ROUND(I119*H119,2)</f>
        <v>0</v>
      </c>
      <c r="K119" s="222" t="s">
        <v>146</v>
      </c>
      <c r="L119" s="71"/>
      <c r="M119" s="227" t="s">
        <v>22</v>
      </c>
      <c r="N119" s="228" t="s">
        <v>47</v>
      </c>
      <c r="O119" s="46"/>
      <c r="P119" s="229">
        <f>O119*H119</f>
        <v>0</v>
      </c>
      <c r="Q119" s="229">
        <v>0</v>
      </c>
      <c r="R119" s="229">
        <f>Q119*H119</f>
        <v>0</v>
      </c>
      <c r="S119" s="229">
        <v>0</v>
      </c>
      <c r="T119" s="230">
        <f>S119*H119</f>
        <v>0</v>
      </c>
      <c r="AR119" s="23" t="s">
        <v>147</v>
      </c>
      <c r="AT119" s="23" t="s">
        <v>142</v>
      </c>
      <c r="AU119" s="23" t="s">
        <v>86</v>
      </c>
      <c r="AY119" s="23" t="s">
        <v>140</v>
      </c>
      <c r="BE119" s="231">
        <f>IF(N119="základní",J119,0)</f>
        <v>0</v>
      </c>
      <c r="BF119" s="231">
        <f>IF(N119="snížená",J119,0)</f>
        <v>0</v>
      </c>
      <c r="BG119" s="231">
        <f>IF(N119="zákl. přenesená",J119,0)</f>
        <v>0</v>
      </c>
      <c r="BH119" s="231">
        <f>IF(N119="sníž. přenesená",J119,0)</f>
        <v>0</v>
      </c>
      <c r="BI119" s="231">
        <f>IF(N119="nulová",J119,0)</f>
        <v>0</v>
      </c>
      <c r="BJ119" s="23" t="s">
        <v>24</v>
      </c>
      <c r="BK119" s="231">
        <f>ROUND(I119*H119,2)</f>
        <v>0</v>
      </c>
      <c r="BL119" s="23" t="s">
        <v>147</v>
      </c>
      <c r="BM119" s="23" t="s">
        <v>194</v>
      </c>
    </row>
    <row r="120" s="1" customFormat="1">
      <c r="B120" s="45"/>
      <c r="C120" s="73"/>
      <c r="D120" s="232" t="s">
        <v>149</v>
      </c>
      <c r="E120" s="73"/>
      <c r="F120" s="233" t="s">
        <v>195</v>
      </c>
      <c r="G120" s="73"/>
      <c r="H120" s="73"/>
      <c r="I120" s="190"/>
      <c r="J120" s="73"/>
      <c r="K120" s="73"/>
      <c r="L120" s="71"/>
      <c r="M120" s="234"/>
      <c r="N120" s="46"/>
      <c r="O120" s="46"/>
      <c r="P120" s="46"/>
      <c r="Q120" s="46"/>
      <c r="R120" s="46"/>
      <c r="S120" s="46"/>
      <c r="T120" s="94"/>
      <c r="AT120" s="23" t="s">
        <v>149</v>
      </c>
      <c r="AU120" s="23" t="s">
        <v>86</v>
      </c>
    </row>
    <row r="121" s="11" customFormat="1">
      <c r="B121" s="235"/>
      <c r="C121" s="236"/>
      <c r="D121" s="232" t="s">
        <v>151</v>
      </c>
      <c r="E121" s="237" t="s">
        <v>22</v>
      </c>
      <c r="F121" s="238" t="s">
        <v>196</v>
      </c>
      <c r="G121" s="236"/>
      <c r="H121" s="239">
        <v>290.47199999999998</v>
      </c>
      <c r="I121" s="240"/>
      <c r="J121" s="236"/>
      <c r="K121" s="236"/>
      <c r="L121" s="241"/>
      <c r="M121" s="242"/>
      <c r="N121" s="243"/>
      <c r="O121" s="243"/>
      <c r="P121" s="243"/>
      <c r="Q121" s="243"/>
      <c r="R121" s="243"/>
      <c r="S121" s="243"/>
      <c r="T121" s="244"/>
      <c r="AT121" s="245" t="s">
        <v>151</v>
      </c>
      <c r="AU121" s="245" t="s">
        <v>86</v>
      </c>
      <c r="AV121" s="11" t="s">
        <v>86</v>
      </c>
      <c r="AW121" s="11" t="s">
        <v>39</v>
      </c>
      <c r="AX121" s="11" t="s">
        <v>76</v>
      </c>
      <c r="AY121" s="245" t="s">
        <v>140</v>
      </c>
    </row>
    <row r="122" s="11" customFormat="1">
      <c r="B122" s="235"/>
      <c r="C122" s="236"/>
      <c r="D122" s="232" t="s">
        <v>151</v>
      </c>
      <c r="E122" s="237" t="s">
        <v>22</v>
      </c>
      <c r="F122" s="238" t="s">
        <v>197</v>
      </c>
      <c r="G122" s="236"/>
      <c r="H122" s="239">
        <v>130.28399999999999</v>
      </c>
      <c r="I122" s="240"/>
      <c r="J122" s="236"/>
      <c r="K122" s="236"/>
      <c r="L122" s="241"/>
      <c r="M122" s="242"/>
      <c r="N122" s="243"/>
      <c r="O122" s="243"/>
      <c r="P122" s="243"/>
      <c r="Q122" s="243"/>
      <c r="R122" s="243"/>
      <c r="S122" s="243"/>
      <c r="T122" s="244"/>
      <c r="AT122" s="245" t="s">
        <v>151</v>
      </c>
      <c r="AU122" s="245" t="s">
        <v>86</v>
      </c>
      <c r="AV122" s="11" t="s">
        <v>86</v>
      </c>
      <c r="AW122" s="11" t="s">
        <v>39</v>
      </c>
      <c r="AX122" s="11" t="s">
        <v>76</v>
      </c>
      <c r="AY122" s="245" t="s">
        <v>140</v>
      </c>
    </row>
    <row r="123" s="11" customFormat="1">
      <c r="B123" s="235"/>
      <c r="C123" s="236"/>
      <c r="D123" s="232" t="s">
        <v>151</v>
      </c>
      <c r="E123" s="237" t="s">
        <v>22</v>
      </c>
      <c r="F123" s="238" t="s">
        <v>198</v>
      </c>
      <c r="G123" s="236"/>
      <c r="H123" s="239">
        <v>39.984000000000002</v>
      </c>
      <c r="I123" s="240"/>
      <c r="J123" s="236"/>
      <c r="K123" s="236"/>
      <c r="L123" s="241"/>
      <c r="M123" s="242"/>
      <c r="N123" s="243"/>
      <c r="O123" s="243"/>
      <c r="P123" s="243"/>
      <c r="Q123" s="243"/>
      <c r="R123" s="243"/>
      <c r="S123" s="243"/>
      <c r="T123" s="244"/>
      <c r="AT123" s="245" t="s">
        <v>151</v>
      </c>
      <c r="AU123" s="245" t="s">
        <v>86</v>
      </c>
      <c r="AV123" s="11" t="s">
        <v>86</v>
      </c>
      <c r="AW123" s="11" t="s">
        <v>39</v>
      </c>
      <c r="AX123" s="11" t="s">
        <v>76</v>
      </c>
      <c r="AY123" s="245" t="s">
        <v>140</v>
      </c>
    </row>
    <row r="124" s="11" customFormat="1">
      <c r="B124" s="235"/>
      <c r="C124" s="236"/>
      <c r="D124" s="232" t="s">
        <v>151</v>
      </c>
      <c r="E124" s="237" t="s">
        <v>22</v>
      </c>
      <c r="F124" s="238" t="s">
        <v>199</v>
      </c>
      <c r="G124" s="236"/>
      <c r="H124" s="239">
        <v>33.719000000000001</v>
      </c>
      <c r="I124" s="240"/>
      <c r="J124" s="236"/>
      <c r="K124" s="236"/>
      <c r="L124" s="241"/>
      <c r="M124" s="242"/>
      <c r="N124" s="243"/>
      <c r="O124" s="243"/>
      <c r="P124" s="243"/>
      <c r="Q124" s="243"/>
      <c r="R124" s="243"/>
      <c r="S124" s="243"/>
      <c r="T124" s="244"/>
      <c r="AT124" s="245" t="s">
        <v>151</v>
      </c>
      <c r="AU124" s="245" t="s">
        <v>86</v>
      </c>
      <c r="AV124" s="11" t="s">
        <v>86</v>
      </c>
      <c r="AW124" s="11" t="s">
        <v>39</v>
      </c>
      <c r="AX124" s="11" t="s">
        <v>76</v>
      </c>
      <c r="AY124" s="245" t="s">
        <v>140</v>
      </c>
    </row>
    <row r="125" s="11" customFormat="1">
      <c r="B125" s="235"/>
      <c r="C125" s="236"/>
      <c r="D125" s="232" t="s">
        <v>151</v>
      </c>
      <c r="E125" s="237" t="s">
        <v>22</v>
      </c>
      <c r="F125" s="238" t="s">
        <v>200</v>
      </c>
      <c r="G125" s="236"/>
      <c r="H125" s="239">
        <v>68.325999999999993</v>
      </c>
      <c r="I125" s="240"/>
      <c r="J125" s="236"/>
      <c r="K125" s="236"/>
      <c r="L125" s="241"/>
      <c r="M125" s="242"/>
      <c r="N125" s="243"/>
      <c r="O125" s="243"/>
      <c r="P125" s="243"/>
      <c r="Q125" s="243"/>
      <c r="R125" s="243"/>
      <c r="S125" s="243"/>
      <c r="T125" s="244"/>
      <c r="AT125" s="245" t="s">
        <v>151</v>
      </c>
      <c r="AU125" s="245" t="s">
        <v>86</v>
      </c>
      <c r="AV125" s="11" t="s">
        <v>86</v>
      </c>
      <c r="AW125" s="11" t="s">
        <v>39</v>
      </c>
      <c r="AX125" s="11" t="s">
        <v>76</v>
      </c>
      <c r="AY125" s="245" t="s">
        <v>140</v>
      </c>
    </row>
    <row r="126" s="11" customFormat="1">
      <c r="B126" s="235"/>
      <c r="C126" s="236"/>
      <c r="D126" s="232" t="s">
        <v>151</v>
      </c>
      <c r="E126" s="237" t="s">
        <v>22</v>
      </c>
      <c r="F126" s="238" t="s">
        <v>201</v>
      </c>
      <c r="G126" s="236"/>
      <c r="H126" s="239">
        <v>207.47999999999999</v>
      </c>
      <c r="I126" s="240"/>
      <c r="J126" s="236"/>
      <c r="K126" s="236"/>
      <c r="L126" s="241"/>
      <c r="M126" s="242"/>
      <c r="N126" s="243"/>
      <c r="O126" s="243"/>
      <c r="P126" s="243"/>
      <c r="Q126" s="243"/>
      <c r="R126" s="243"/>
      <c r="S126" s="243"/>
      <c r="T126" s="244"/>
      <c r="AT126" s="245" t="s">
        <v>151</v>
      </c>
      <c r="AU126" s="245" t="s">
        <v>86</v>
      </c>
      <c r="AV126" s="11" t="s">
        <v>86</v>
      </c>
      <c r="AW126" s="11" t="s">
        <v>39</v>
      </c>
      <c r="AX126" s="11" t="s">
        <v>76</v>
      </c>
      <c r="AY126" s="245" t="s">
        <v>140</v>
      </c>
    </row>
    <row r="127" s="11" customFormat="1">
      <c r="B127" s="235"/>
      <c r="C127" s="236"/>
      <c r="D127" s="232" t="s">
        <v>151</v>
      </c>
      <c r="E127" s="237" t="s">
        <v>22</v>
      </c>
      <c r="F127" s="238" t="s">
        <v>202</v>
      </c>
      <c r="G127" s="236"/>
      <c r="H127" s="239">
        <v>124.362</v>
      </c>
      <c r="I127" s="240"/>
      <c r="J127" s="236"/>
      <c r="K127" s="236"/>
      <c r="L127" s="241"/>
      <c r="M127" s="242"/>
      <c r="N127" s="243"/>
      <c r="O127" s="243"/>
      <c r="P127" s="243"/>
      <c r="Q127" s="243"/>
      <c r="R127" s="243"/>
      <c r="S127" s="243"/>
      <c r="T127" s="244"/>
      <c r="AT127" s="245" t="s">
        <v>151</v>
      </c>
      <c r="AU127" s="245" t="s">
        <v>86</v>
      </c>
      <c r="AV127" s="11" t="s">
        <v>86</v>
      </c>
      <c r="AW127" s="11" t="s">
        <v>39</v>
      </c>
      <c r="AX127" s="11" t="s">
        <v>76</v>
      </c>
      <c r="AY127" s="245" t="s">
        <v>140</v>
      </c>
    </row>
    <row r="128" s="11" customFormat="1">
      <c r="B128" s="235"/>
      <c r="C128" s="236"/>
      <c r="D128" s="232" t="s">
        <v>151</v>
      </c>
      <c r="E128" s="237" t="s">
        <v>22</v>
      </c>
      <c r="F128" s="238" t="s">
        <v>203</v>
      </c>
      <c r="G128" s="236"/>
      <c r="H128" s="239">
        <v>46.481000000000002</v>
      </c>
      <c r="I128" s="240"/>
      <c r="J128" s="236"/>
      <c r="K128" s="236"/>
      <c r="L128" s="241"/>
      <c r="M128" s="242"/>
      <c r="N128" s="243"/>
      <c r="O128" s="243"/>
      <c r="P128" s="243"/>
      <c r="Q128" s="243"/>
      <c r="R128" s="243"/>
      <c r="S128" s="243"/>
      <c r="T128" s="244"/>
      <c r="AT128" s="245" t="s">
        <v>151</v>
      </c>
      <c r="AU128" s="245" t="s">
        <v>86</v>
      </c>
      <c r="AV128" s="11" t="s">
        <v>86</v>
      </c>
      <c r="AW128" s="11" t="s">
        <v>39</v>
      </c>
      <c r="AX128" s="11" t="s">
        <v>76</v>
      </c>
      <c r="AY128" s="245" t="s">
        <v>140</v>
      </c>
    </row>
    <row r="129" s="11" customFormat="1">
      <c r="B129" s="235"/>
      <c r="C129" s="236"/>
      <c r="D129" s="232" t="s">
        <v>151</v>
      </c>
      <c r="E129" s="237" t="s">
        <v>22</v>
      </c>
      <c r="F129" s="238" t="s">
        <v>204</v>
      </c>
      <c r="G129" s="236"/>
      <c r="H129" s="239">
        <v>32.548999999999999</v>
      </c>
      <c r="I129" s="240"/>
      <c r="J129" s="236"/>
      <c r="K129" s="236"/>
      <c r="L129" s="241"/>
      <c r="M129" s="242"/>
      <c r="N129" s="243"/>
      <c r="O129" s="243"/>
      <c r="P129" s="243"/>
      <c r="Q129" s="243"/>
      <c r="R129" s="243"/>
      <c r="S129" s="243"/>
      <c r="T129" s="244"/>
      <c r="AT129" s="245" t="s">
        <v>151</v>
      </c>
      <c r="AU129" s="245" t="s">
        <v>86</v>
      </c>
      <c r="AV129" s="11" t="s">
        <v>86</v>
      </c>
      <c r="AW129" s="11" t="s">
        <v>39</v>
      </c>
      <c r="AX129" s="11" t="s">
        <v>76</v>
      </c>
      <c r="AY129" s="245" t="s">
        <v>140</v>
      </c>
    </row>
    <row r="130" s="11" customFormat="1">
      <c r="B130" s="235"/>
      <c r="C130" s="236"/>
      <c r="D130" s="232" t="s">
        <v>151</v>
      </c>
      <c r="E130" s="237" t="s">
        <v>22</v>
      </c>
      <c r="F130" s="238" t="s">
        <v>205</v>
      </c>
      <c r="G130" s="236"/>
      <c r="H130" s="239">
        <v>35.067999999999998</v>
      </c>
      <c r="I130" s="240"/>
      <c r="J130" s="236"/>
      <c r="K130" s="236"/>
      <c r="L130" s="241"/>
      <c r="M130" s="242"/>
      <c r="N130" s="243"/>
      <c r="O130" s="243"/>
      <c r="P130" s="243"/>
      <c r="Q130" s="243"/>
      <c r="R130" s="243"/>
      <c r="S130" s="243"/>
      <c r="T130" s="244"/>
      <c r="AT130" s="245" t="s">
        <v>151</v>
      </c>
      <c r="AU130" s="245" t="s">
        <v>86</v>
      </c>
      <c r="AV130" s="11" t="s">
        <v>86</v>
      </c>
      <c r="AW130" s="11" t="s">
        <v>39</v>
      </c>
      <c r="AX130" s="11" t="s">
        <v>76</v>
      </c>
      <c r="AY130" s="245" t="s">
        <v>140</v>
      </c>
    </row>
    <row r="131" s="12" customFormat="1">
      <c r="B131" s="246"/>
      <c r="C131" s="247"/>
      <c r="D131" s="232" t="s">
        <v>151</v>
      </c>
      <c r="E131" s="248" t="s">
        <v>22</v>
      </c>
      <c r="F131" s="249" t="s">
        <v>158</v>
      </c>
      <c r="G131" s="247"/>
      <c r="H131" s="250">
        <v>1008.725</v>
      </c>
      <c r="I131" s="251"/>
      <c r="J131" s="247"/>
      <c r="K131" s="247"/>
      <c r="L131" s="252"/>
      <c r="M131" s="253"/>
      <c r="N131" s="254"/>
      <c r="O131" s="254"/>
      <c r="P131" s="254"/>
      <c r="Q131" s="254"/>
      <c r="R131" s="254"/>
      <c r="S131" s="254"/>
      <c r="T131" s="255"/>
      <c r="AT131" s="256" t="s">
        <v>151</v>
      </c>
      <c r="AU131" s="256" t="s">
        <v>86</v>
      </c>
      <c r="AV131" s="12" t="s">
        <v>147</v>
      </c>
      <c r="AW131" s="12" t="s">
        <v>39</v>
      </c>
      <c r="AX131" s="12" t="s">
        <v>24</v>
      </c>
      <c r="AY131" s="256" t="s">
        <v>140</v>
      </c>
    </row>
    <row r="132" s="1" customFormat="1" ht="25.5" customHeight="1">
      <c r="B132" s="45"/>
      <c r="C132" s="220" t="s">
        <v>206</v>
      </c>
      <c r="D132" s="220" t="s">
        <v>142</v>
      </c>
      <c r="E132" s="221" t="s">
        <v>207</v>
      </c>
      <c r="F132" s="222" t="s">
        <v>208</v>
      </c>
      <c r="G132" s="223" t="s">
        <v>173</v>
      </c>
      <c r="H132" s="224">
        <v>504.363</v>
      </c>
      <c r="I132" s="225"/>
      <c r="J132" s="226">
        <f>ROUND(I132*H132,2)</f>
        <v>0</v>
      </c>
      <c r="K132" s="222" t="s">
        <v>146</v>
      </c>
      <c r="L132" s="71"/>
      <c r="M132" s="227" t="s">
        <v>22</v>
      </c>
      <c r="N132" s="228" t="s">
        <v>47</v>
      </c>
      <c r="O132" s="46"/>
      <c r="P132" s="229">
        <f>O132*H132</f>
        <v>0</v>
      </c>
      <c r="Q132" s="229">
        <v>0</v>
      </c>
      <c r="R132" s="229">
        <f>Q132*H132</f>
        <v>0</v>
      </c>
      <c r="S132" s="229">
        <v>0</v>
      </c>
      <c r="T132" s="230">
        <f>S132*H132</f>
        <v>0</v>
      </c>
      <c r="AR132" s="23" t="s">
        <v>147</v>
      </c>
      <c r="AT132" s="23" t="s">
        <v>142</v>
      </c>
      <c r="AU132" s="23" t="s">
        <v>86</v>
      </c>
      <c r="AY132" s="23" t="s">
        <v>140</v>
      </c>
      <c r="BE132" s="231">
        <f>IF(N132="základní",J132,0)</f>
        <v>0</v>
      </c>
      <c r="BF132" s="231">
        <f>IF(N132="snížená",J132,0)</f>
        <v>0</v>
      </c>
      <c r="BG132" s="231">
        <f>IF(N132="zákl. přenesená",J132,0)</f>
        <v>0</v>
      </c>
      <c r="BH132" s="231">
        <f>IF(N132="sníž. přenesená",J132,0)</f>
        <v>0</v>
      </c>
      <c r="BI132" s="231">
        <f>IF(N132="nulová",J132,0)</f>
        <v>0</v>
      </c>
      <c r="BJ132" s="23" t="s">
        <v>24</v>
      </c>
      <c r="BK132" s="231">
        <f>ROUND(I132*H132,2)</f>
        <v>0</v>
      </c>
      <c r="BL132" s="23" t="s">
        <v>147</v>
      </c>
      <c r="BM132" s="23" t="s">
        <v>209</v>
      </c>
    </row>
    <row r="133" s="1" customFormat="1">
      <c r="B133" s="45"/>
      <c r="C133" s="73"/>
      <c r="D133" s="232" t="s">
        <v>149</v>
      </c>
      <c r="E133" s="73"/>
      <c r="F133" s="233" t="s">
        <v>195</v>
      </c>
      <c r="G133" s="73"/>
      <c r="H133" s="73"/>
      <c r="I133" s="190"/>
      <c r="J133" s="73"/>
      <c r="K133" s="73"/>
      <c r="L133" s="71"/>
      <c r="M133" s="234"/>
      <c r="N133" s="46"/>
      <c r="O133" s="46"/>
      <c r="P133" s="46"/>
      <c r="Q133" s="46"/>
      <c r="R133" s="46"/>
      <c r="S133" s="46"/>
      <c r="T133" s="94"/>
      <c r="AT133" s="23" t="s">
        <v>149</v>
      </c>
      <c r="AU133" s="23" t="s">
        <v>86</v>
      </c>
    </row>
    <row r="134" s="11" customFormat="1">
      <c r="B134" s="235"/>
      <c r="C134" s="236"/>
      <c r="D134" s="232" t="s">
        <v>151</v>
      </c>
      <c r="E134" s="237" t="s">
        <v>22</v>
      </c>
      <c r="F134" s="238" t="s">
        <v>210</v>
      </c>
      <c r="G134" s="236"/>
      <c r="H134" s="239">
        <v>504.363</v>
      </c>
      <c r="I134" s="240"/>
      <c r="J134" s="236"/>
      <c r="K134" s="236"/>
      <c r="L134" s="241"/>
      <c r="M134" s="242"/>
      <c r="N134" s="243"/>
      <c r="O134" s="243"/>
      <c r="P134" s="243"/>
      <c r="Q134" s="243"/>
      <c r="R134" s="243"/>
      <c r="S134" s="243"/>
      <c r="T134" s="244"/>
      <c r="AT134" s="245" t="s">
        <v>151</v>
      </c>
      <c r="AU134" s="245" t="s">
        <v>86</v>
      </c>
      <c r="AV134" s="11" t="s">
        <v>86</v>
      </c>
      <c r="AW134" s="11" t="s">
        <v>39</v>
      </c>
      <c r="AX134" s="11" t="s">
        <v>24</v>
      </c>
      <c r="AY134" s="245" t="s">
        <v>140</v>
      </c>
    </row>
    <row r="135" s="1" customFormat="1" ht="25.5" customHeight="1">
      <c r="B135" s="45"/>
      <c r="C135" s="220" t="s">
        <v>29</v>
      </c>
      <c r="D135" s="220" t="s">
        <v>142</v>
      </c>
      <c r="E135" s="221" t="s">
        <v>211</v>
      </c>
      <c r="F135" s="222" t="s">
        <v>212</v>
      </c>
      <c r="G135" s="223" t="s">
        <v>173</v>
      </c>
      <c r="H135" s="224">
        <v>9.375</v>
      </c>
      <c r="I135" s="225"/>
      <c r="J135" s="226">
        <f>ROUND(I135*H135,2)</f>
        <v>0</v>
      </c>
      <c r="K135" s="222" t="s">
        <v>146</v>
      </c>
      <c r="L135" s="71"/>
      <c r="M135" s="227" t="s">
        <v>22</v>
      </c>
      <c r="N135" s="228" t="s">
        <v>47</v>
      </c>
      <c r="O135" s="46"/>
      <c r="P135" s="229">
        <f>O135*H135</f>
        <v>0</v>
      </c>
      <c r="Q135" s="229">
        <v>0</v>
      </c>
      <c r="R135" s="229">
        <f>Q135*H135</f>
        <v>0</v>
      </c>
      <c r="S135" s="229">
        <v>0</v>
      </c>
      <c r="T135" s="230">
        <f>S135*H135</f>
        <v>0</v>
      </c>
      <c r="AR135" s="23" t="s">
        <v>147</v>
      </c>
      <c r="AT135" s="23" t="s">
        <v>142</v>
      </c>
      <c r="AU135" s="23" t="s">
        <v>86</v>
      </c>
      <c r="AY135" s="23" t="s">
        <v>140</v>
      </c>
      <c r="BE135" s="231">
        <f>IF(N135="základní",J135,0)</f>
        <v>0</v>
      </c>
      <c r="BF135" s="231">
        <f>IF(N135="snížená",J135,0)</f>
        <v>0</v>
      </c>
      <c r="BG135" s="231">
        <f>IF(N135="zákl. přenesená",J135,0)</f>
        <v>0</v>
      </c>
      <c r="BH135" s="231">
        <f>IF(N135="sníž. přenesená",J135,0)</f>
        <v>0</v>
      </c>
      <c r="BI135" s="231">
        <f>IF(N135="nulová",J135,0)</f>
        <v>0</v>
      </c>
      <c r="BJ135" s="23" t="s">
        <v>24</v>
      </c>
      <c r="BK135" s="231">
        <f>ROUND(I135*H135,2)</f>
        <v>0</v>
      </c>
      <c r="BL135" s="23" t="s">
        <v>147</v>
      </c>
      <c r="BM135" s="23" t="s">
        <v>213</v>
      </c>
    </row>
    <row r="136" s="1" customFormat="1">
      <c r="B136" s="45"/>
      <c r="C136" s="73"/>
      <c r="D136" s="232" t="s">
        <v>149</v>
      </c>
      <c r="E136" s="73"/>
      <c r="F136" s="233" t="s">
        <v>214</v>
      </c>
      <c r="G136" s="73"/>
      <c r="H136" s="73"/>
      <c r="I136" s="190"/>
      <c r="J136" s="73"/>
      <c r="K136" s="73"/>
      <c r="L136" s="71"/>
      <c r="M136" s="234"/>
      <c r="N136" s="46"/>
      <c r="O136" s="46"/>
      <c r="P136" s="46"/>
      <c r="Q136" s="46"/>
      <c r="R136" s="46"/>
      <c r="S136" s="46"/>
      <c r="T136" s="94"/>
      <c r="AT136" s="23" t="s">
        <v>149</v>
      </c>
      <c r="AU136" s="23" t="s">
        <v>86</v>
      </c>
    </row>
    <row r="137" s="11" customFormat="1">
      <c r="B137" s="235"/>
      <c r="C137" s="236"/>
      <c r="D137" s="232" t="s">
        <v>151</v>
      </c>
      <c r="E137" s="237" t="s">
        <v>22</v>
      </c>
      <c r="F137" s="238" t="s">
        <v>215</v>
      </c>
      <c r="G137" s="236"/>
      <c r="H137" s="239">
        <v>5.0590000000000002</v>
      </c>
      <c r="I137" s="240"/>
      <c r="J137" s="236"/>
      <c r="K137" s="236"/>
      <c r="L137" s="241"/>
      <c r="M137" s="242"/>
      <c r="N137" s="243"/>
      <c r="O137" s="243"/>
      <c r="P137" s="243"/>
      <c r="Q137" s="243"/>
      <c r="R137" s="243"/>
      <c r="S137" s="243"/>
      <c r="T137" s="244"/>
      <c r="AT137" s="245" t="s">
        <v>151</v>
      </c>
      <c r="AU137" s="245" t="s">
        <v>86</v>
      </c>
      <c r="AV137" s="11" t="s">
        <v>86</v>
      </c>
      <c r="AW137" s="11" t="s">
        <v>39</v>
      </c>
      <c r="AX137" s="11" t="s">
        <v>76</v>
      </c>
      <c r="AY137" s="245" t="s">
        <v>140</v>
      </c>
    </row>
    <row r="138" s="11" customFormat="1">
      <c r="B138" s="235"/>
      <c r="C138" s="236"/>
      <c r="D138" s="232" t="s">
        <v>151</v>
      </c>
      <c r="E138" s="237" t="s">
        <v>22</v>
      </c>
      <c r="F138" s="238" t="s">
        <v>216</v>
      </c>
      <c r="G138" s="236"/>
      <c r="H138" s="239">
        <v>4.3159999999999998</v>
      </c>
      <c r="I138" s="240"/>
      <c r="J138" s="236"/>
      <c r="K138" s="236"/>
      <c r="L138" s="241"/>
      <c r="M138" s="242"/>
      <c r="N138" s="243"/>
      <c r="O138" s="243"/>
      <c r="P138" s="243"/>
      <c r="Q138" s="243"/>
      <c r="R138" s="243"/>
      <c r="S138" s="243"/>
      <c r="T138" s="244"/>
      <c r="AT138" s="245" t="s">
        <v>151</v>
      </c>
      <c r="AU138" s="245" t="s">
        <v>86</v>
      </c>
      <c r="AV138" s="11" t="s">
        <v>86</v>
      </c>
      <c r="AW138" s="11" t="s">
        <v>39</v>
      </c>
      <c r="AX138" s="11" t="s">
        <v>76</v>
      </c>
      <c r="AY138" s="245" t="s">
        <v>140</v>
      </c>
    </row>
    <row r="139" s="12" customFormat="1">
      <c r="B139" s="246"/>
      <c r="C139" s="247"/>
      <c r="D139" s="232" t="s">
        <v>151</v>
      </c>
      <c r="E139" s="248" t="s">
        <v>22</v>
      </c>
      <c r="F139" s="249" t="s">
        <v>158</v>
      </c>
      <c r="G139" s="247"/>
      <c r="H139" s="250">
        <v>9.375</v>
      </c>
      <c r="I139" s="251"/>
      <c r="J139" s="247"/>
      <c r="K139" s="247"/>
      <c r="L139" s="252"/>
      <c r="M139" s="253"/>
      <c r="N139" s="254"/>
      <c r="O139" s="254"/>
      <c r="P139" s="254"/>
      <c r="Q139" s="254"/>
      <c r="R139" s="254"/>
      <c r="S139" s="254"/>
      <c r="T139" s="255"/>
      <c r="AT139" s="256" t="s">
        <v>151</v>
      </c>
      <c r="AU139" s="256" t="s">
        <v>86</v>
      </c>
      <c r="AV139" s="12" t="s">
        <v>147</v>
      </c>
      <c r="AW139" s="12" t="s">
        <v>39</v>
      </c>
      <c r="AX139" s="12" t="s">
        <v>24</v>
      </c>
      <c r="AY139" s="256" t="s">
        <v>140</v>
      </c>
    </row>
    <row r="140" s="1" customFormat="1" ht="38.25" customHeight="1">
      <c r="B140" s="45"/>
      <c r="C140" s="220" t="s">
        <v>217</v>
      </c>
      <c r="D140" s="220" t="s">
        <v>142</v>
      </c>
      <c r="E140" s="221" t="s">
        <v>218</v>
      </c>
      <c r="F140" s="222" t="s">
        <v>219</v>
      </c>
      <c r="G140" s="223" t="s">
        <v>173</v>
      </c>
      <c r="H140" s="224">
        <v>4.6879999999999997</v>
      </c>
      <c r="I140" s="225"/>
      <c r="J140" s="226">
        <f>ROUND(I140*H140,2)</f>
        <v>0</v>
      </c>
      <c r="K140" s="222" t="s">
        <v>146</v>
      </c>
      <c r="L140" s="71"/>
      <c r="M140" s="227" t="s">
        <v>22</v>
      </c>
      <c r="N140" s="228" t="s">
        <v>47</v>
      </c>
      <c r="O140" s="46"/>
      <c r="P140" s="229">
        <f>O140*H140</f>
        <v>0</v>
      </c>
      <c r="Q140" s="229">
        <v>0</v>
      </c>
      <c r="R140" s="229">
        <f>Q140*H140</f>
        <v>0</v>
      </c>
      <c r="S140" s="229">
        <v>0</v>
      </c>
      <c r="T140" s="230">
        <f>S140*H140</f>
        <v>0</v>
      </c>
      <c r="AR140" s="23" t="s">
        <v>147</v>
      </c>
      <c r="AT140" s="23" t="s">
        <v>142</v>
      </c>
      <c r="AU140" s="23" t="s">
        <v>86</v>
      </c>
      <c r="AY140" s="23" t="s">
        <v>140</v>
      </c>
      <c r="BE140" s="231">
        <f>IF(N140="základní",J140,0)</f>
        <v>0</v>
      </c>
      <c r="BF140" s="231">
        <f>IF(N140="snížená",J140,0)</f>
        <v>0</v>
      </c>
      <c r="BG140" s="231">
        <f>IF(N140="zákl. přenesená",J140,0)</f>
        <v>0</v>
      </c>
      <c r="BH140" s="231">
        <f>IF(N140="sníž. přenesená",J140,0)</f>
        <v>0</v>
      </c>
      <c r="BI140" s="231">
        <f>IF(N140="nulová",J140,0)</f>
        <v>0</v>
      </c>
      <c r="BJ140" s="23" t="s">
        <v>24</v>
      </c>
      <c r="BK140" s="231">
        <f>ROUND(I140*H140,2)</f>
        <v>0</v>
      </c>
      <c r="BL140" s="23" t="s">
        <v>147</v>
      </c>
      <c r="BM140" s="23" t="s">
        <v>220</v>
      </c>
    </row>
    <row r="141" s="1" customFormat="1">
      <c r="B141" s="45"/>
      <c r="C141" s="73"/>
      <c r="D141" s="232" t="s">
        <v>149</v>
      </c>
      <c r="E141" s="73"/>
      <c r="F141" s="233" t="s">
        <v>214</v>
      </c>
      <c r="G141" s="73"/>
      <c r="H141" s="73"/>
      <c r="I141" s="190"/>
      <c r="J141" s="73"/>
      <c r="K141" s="73"/>
      <c r="L141" s="71"/>
      <c r="M141" s="234"/>
      <c r="N141" s="46"/>
      <c r="O141" s="46"/>
      <c r="P141" s="46"/>
      <c r="Q141" s="46"/>
      <c r="R141" s="46"/>
      <c r="S141" s="46"/>
      <c r="T141" s="94"/>
      <c r="AT141" s="23" t="s">
        <v>149</v>
      </c>
      <c r="AU141" s="23" t="s">
        <v>86</v>
      </c>
    </row>
    <row r="142" s="11" customFormat="1">
      <c r="B142" s="235"/>
      <c r="C142" s="236"/>
      <c r="D142" s="232" t="s">
        <v>151</v>
      </c>
      <c r="E142" s="237" t="s">
        <v>22</v>
      </c>
      <c r="F142" s="238" t="s">
        <v>221</v>
      </c>
      <c r="G142" s="236"/>
      <c r="H142" s="239">
        <v>4.6879999999999997</v>
      </c>
      <c r="I142" s="240"/>
      <c r="J142" s="236"/>
      <c r="K142" s="236"/>
      <c r="L142" s="241"/>
      <c r="M142" s="242"/>
      <c r="N142" s="243"/>
      <c r="O142" s="243"/>
      <c r="P142" s="243"/>
      <c r="Q142" s="243"/>
      <c r="R142" s="243"/>
      <c r="S142" s="243"/>
      <c r="T142" s="244"/>
      <c r="AT142" s="245" t="s">
        <v>151</v>
      </c>
      <c r="AU142" s="245" t="s">
        <v>86</v>
      </c>
      <c r="AV142" s="11" t="s">
        <v>86</v>
      </c>
      <c r="AW142" s="11" t="s">
        <v>39</v>
      </c>
      <c r="AX142" s="11" t="s">
        <v>24</v>
      </c>
      <c r="AY142" s="245" t="s">
        <v>140</v>
      </c>
    </row>
    <row r="143" s="1" customFormat="1" ht="25.5" customHeight="1">
      <c r="B143" s="45"/>
      <c r="C143" s="220" t="s">
        <v>222</v>
      </c>
      <c r="D143" s="220" t="s">
        <v>142</v>
      </c>
      <c r="E143" s="221" t="s">
        <v>223</v>
      </c>
      <c r="F143" s="222" t="s">
        <v>224</v>
      </c>
      <c r="G143" s="223" t="s">
        <v>225</v>
      </c>
      <c r="H143" s="224">
        <v>4</v>
      </c>
      <c r="I143" s="225"/>
      <c r="J143" s="226">
        <f>ROUND(I143*H143,2)</f>
        <v>0</v>
      </c>
      <c r="K143" s="222" t="s">
        <v>146</v>
      </c>
      <c r="L143" s="71"/>
      <c r="M143" s="227" t="s">
        <v>22</v>
      </c>
      <c r="N143" s="228" t="s">
        <v>47</v>
      </c>
      <c r="O143" s="46"/>
      <c r="P143" s="229">
        <f>O143*H143</f>
        <v>0</v>
      </c>
      <c r="Q143" s="229">
        <v>0.000200712</v>
      </c>
      <c r="R143" s="229">
        <f>Q143*H143</f>
        <v>0.00080284799999999999</v>
      </c>
      <c r="S143" s="229">
        <v>0</v>
      </c>
      <c r="T143" s="230">
        <f>S143*H143</f>
        <v>0</v>
      </c>
      <c r="AR143" s="23" t="s">
        <v>147</v>
      </c>
      <c r="AT143" s="23" t="s">
        <v>142</v>
      </c>
      <c r="AU143" s="23" t="s">
        <v>86</v>
      </c>
      <c r="AY143" s="23" t="s">
        <v>140</v>
      </c>
      <c r="BE143" s="231">
        <f>IF(N143="základní",J143,0)</f>
        <v>0</v>
      </c>
      <c r="BF143" s="231">
        <f>IF(N143="snížená",J143,0)</f>
        <v>0</v>
      </c>
      <c r="BG143" s="231">
        <f>IF(N143="zákl. přenesená",J143,0)</f>
        <v>0</v>
      </c>
      <c r="BH143" s="231">
        <f>IF(N143="sníž. přenesená",J143,0)</f>
        <v>0</v>
      </c>
      <c r="BI143" s="231">
        <f>IF(N143="nulová",J143,0)</f>
        <v>0</v>
      </c>
      <c r="BJ143" s="23" t="s">
        <v>24</v>
      </c>
      <c r="BK143" s="231">
        <f>ROUND(I143*H143,2)</f>
        <v>0</v>
      </c>
      <c r="BL143" s="23" t="s">
        <v>147</v>
      </c>
      <c r="BM143" s="23" t="s">
        <v>226</v>
      </c>
    </row>
    <row r="144" s="1" customFormat="1">
      <c r="B144" s="45"/>
      <c r="C144" s="73"/>
      <c r="D144" s="232" t="s">
        <v>149</v>
      </c>
      <c r="E144" s="73"/>
      <c r="F144" s="233" t="s">
        <v>227</v>
      </c>
      <c r="G144" s="73"/>
      <c r="H144" s="73"/>
      <c r="I144" s="190"/>
      <c r="J144" s="73"/>
      <c r="K144" s="73"/>
      <c r="L144" s="71"/>
      <c r="M144" s="234"/>
      <c r="N144" s="46"/>
      <c r="O144" s="46"/>
      <c r="P144" s="46"/>
      <c r="Q144" s="46"/>
      <c r="R144" s="46"/>
      <c r="S144" s="46"/>
      <c r="T144" s="94"/>
      <c r="AT144" s="23" t="s">
        <v>149</v>
      </c>
      <c r="AU144" s="23" t="s">
        <v>86</v>
      </c>
    </row>
    <row r="145" s="11" customFormat="1">
      <c r="B145" s="235"/>
      <c r="C145" s="236"/>
      <c r="D145" s="232" t="s">
        <v>151</v>
      </c>
      <c r="E145" s="237" t="s">
        <v>22</v>
      </c>
      <c r="F145" s="238" t="s">
        <v>228</v>
      </c>
      <c r="G145" s="236"/>
      <c r="H145" s="239">
        <v>4</v>
      </c>
      <c r="I145" s="240"/>
      <c r="J145" s="236"/>
      <c r="K145" s="236"/>
      <c r="L145" s="241"/>
      <c r="M145" s="242"/>
      <c r="N145" s="243"/>
      <c r="O145" s="243"/>
      <c r="P145" s="243"/>
      <c r="Q145" s="243"/>
      <c r="R145" s="243"/>
      <c r="S145" s="243"/>
      <c r="T145" s="244"/>
      <c r="AT145" s="245" t="s">
        <v>151</v>
      </c>
      <c r="AU145" s="245" t="s">
        <v>86</v>
      </c>
      <c r="AV145" s="11" t="s">
        <v>86</v>
      </c>
      <c r="AW145" s="11" t="s">
        <v>39</v>
      </c>
      <c r="AX145" s="11" t="s">
        <v>24</v>
      </c>
      <c r="AY145" s="245" t="s">
        <v>140</v>
      </c>
    </row>
    <row r="146" s="1" customFormat="1" ht="25.5" customHeight="1">
      <c r="B146" s="45"/>
      <c r="C146" s="220" t="s">
        <v>229</v>
      </c>
      <c r="D146" s="220" t="s">
        <v>142</v>
      </c>
      <c r="E146" s="221" t="s">
        <v>230</v>
      </c>
      <c r="F146" s="222" t="s">
        <v>231</v>
      </c>
      <c r="G146" s="223" t="s">
        <v>145</v>
      </c>
      <c r="H146" s="224">
        <v>172.80000000000001</v>
      </c>
      <c r="I146" s="225"/>
      <c r="J146" s="226">
        <f>ROUND(I146*H146,2)</f>
        <v>0</v>
      </c>
      <c r="K146" s="222" t="s">
        <v>146</v>
      </c>
      <c r="L146" s="71"/>
      <c r="M146" s="227" t="s">
        <v>22</v>
      </c>
      <c r="N146" s="228" t="s">
        <v>47</v>
      </c>
      <c r="O146" s="46"/>
      <c r="P146" s="229">
        <f>O146*H146</f>
        <v>0</v>
      </c>
      <c r="Q146" s="229">
        <v>0.00014999999999999999</v>
      </c>
      <c r="R146" s="229">
        <f>Q146*H146</f>
        <v>0.025919999999999999</v>
      </c>
      <c r="S146" s="229">
        <v>0</v>
      </c>
      <c r="T146" s="230">
        <f>S146*H146</f>
        <v>0</v>
      </c>
      <c r="AR146" s="23" t="s">
        <v>147</v>
      </c>
      <c r="AT146" s="23" t="s">
        <v>142</v>
      </c>
      <c r="AU146" s="23" t="s">
        <v>86</v>
      </c>
      <c r="AY146" s="23" t="s">
        <v>140</v>
      </c>
      <c r="BE146" s="231">
        <f>IF(N146="základní",J146,0)</f>
        <v>0</v>
      </c>
      <c r="BF146" s="231">
        <f>IF(N146="snížená",J146,0)</f>
        <v>0</v>
      </c>
      <c r="BG146" s="231">
        <f>IF(N146="zákl. přenesená",J146,0)</f>
        <v>0</v>
      </c>
      <c r="BH146" s="231">
        <f>IF(N146="sníž. přenesená",J146,0)</f>
        <v>0</v>
      </c>
      <c r="BI146" s="231">
        <f>IF(N146="nulová",J146,0)</f>
        <v>0</v>
      </c>
      <c r="BJ146" s="23" t="s">
        <v>24</v>
      </c>
      <c r="BK146" s="231">
        <f>ROUND(I146*H146,2)</f>
        <v>0</v>
      </c>
      <c r="BL146" s="23" t="s">
        <v>147</v>
      </c>
      <c r="BM146" s="23" t="s">
        <v>232</v>
      </c>
    </row>
    <row r="147" s="1" customFormat="1">
      <c r="B147" s="45"/>
      <c r="C147" s="73"/>
      <c r="D147" s="232" t="s">
        <v>149</v>
      </c>
      <c r="E147" s="73"/>
      <c r="F147" s="233" t="s">
        <v>233</v>
      </c>
      <c r="G147" s="73"/>
      <c r="H147" s="73"/>
      <c r="I147" s="190"/>
      <c r="J147" s="73"/>
      <c r="K147" s="73"/>
      <c r="L147" s="71"/>
      <c r="M147" s="234"/>
      <c r="N147" s="46"/>
      <c r="O147" s="46"/>
      <c r="P147" s="46"/>
      <c r="Q147" s="46"/>
      <c r="R147" s="46"/>
      <c r="S147" s="46"/>
      <c r="T147" s="94"/>
      <c r="AT147" s="23" t="s">
        <v>149</v>
      </c>
      <c r="AU147" s="23" t="s">
        <v>86</v>
      </c>
    </row>
    <row r="148" s="11" customFormat="1">
      <c r="B148" s="235"/>
      <c r="C148" s="236"/>
      <c r="D148" s="232" t="s">
        <v>151</v>
      </c>
      <c r="E148" s="237" t="s">
        <v>22</v>
      </c>
      <c r="F148" s="238" t="s">
        <v>234</v>
      </c>
      <c r="G148" s="236"/>
      <c r="H148" s="239">
        <v>172.80000000000001</v>
      </c>
      <c r="I148" s="240"/>
      <c r="J148" s="236"/>
      <c r="K148" s="236"/>
      <c r="L148" s="241"/>
      <c r="M148" s="242"/>
      <c r="N148" s="243"/>
      <c r="O148" s="243"/>
      <c r="P148" s="243"/>
      <c r="Q148" s="243"/>
      <c r="R148" s="243"/>
      <c r="S148" s="243"/>
      <c r="T148" s="244"/>
      <c r="AT148" s="245" t="s">
        <v>151</v>
      </c>
      <c r="AU148" s="245" t="s">
        <v>86</v>
      </c>
      <c r="AV148" s="11" t="s">
        <v>86</v>
      </c>
      <c r="AW148" s="11" t="s">
        <v>39</v>
      </c>
      <c r="AX148" s="11" t="s">
        <v>24</v>
      </c>
      <c r="AY148" s="245" t="s">
        <v>140</v>
      </c>
    </row>
    <row r="149" s="1" customFormat="1" ht="25.5" customHeight="1">
      <c r="B149" s="45"/>
      <c r="C149" s="220" t="s">
        <v>235</v>
      </c>
      <c r="D149" s="220" t="s">
        <v>142</v>
      </c>
      <c r="E149" s="221" t="s">
        <v>236</v>
      </c>
      <c r="F149" s="222" t="s">
        <v>237</v>
      </c>
      <c r="G149" s="223" t="s">
        <v>145</v>
      </c>
      <c r="H149" s="224">
        <v>172.80000000000001</v>
      </c>
      <c r="I149" s="225"/>
      <c r="J149" s="226">
        <f>ROUND(I149*H149,2)</f>
        <v>0</v>
      </c>
      <c r="K149" s="222" t="s">
        <v>146</v>
      </c>
      <c r="L149" s="71"/>
      <c r="M149" s="227" t="s">
        <v>22</v>
      </c>
      <c r="N149" s="228" t="s">
        <v>47</v>
      </c>
      <c r="O149" s="46"/>
      <c r="P149" s="229">
        <f>O149*H149</f>
        <v>0</v>
      </c>
      <c r="Q149" s="229">
        <v>0</v>
      </c>
      <c r="R149" s="229">
        <f>Q149*H149</f>
        <v>0</v>
      </c>
      <c r="S149" s="229">
        <v>0</v>
      </c>
      <c r="T149" s="230">
        <f>S149*H149</f>
        <v>0</v>
      </c>
      <c r="AR149" s="23" t="s">
        <v>147</v>
      </c>
      <c r="AT149" s="23" t="s">
        <v>142</v>
      </c>
      <c r="AU149" s="23" t="s">
        <v>86</v>
      </c>
      <c r="AY149" s="23" t="s">
        <v>140</v>
      </c>
      <c r="BE149" s="231">
        <f>IF(N149="základní",J149,0)</f>
        <v>0</v>
      </c>
      <c r="BF149" s="231">
        <f>IF(N149="snížená",J149,0)</f>
        <v>0</v>
      </c>
      <c r="BG149" s="231">
        <f>IF(N149="zákl. přenesená",J149,0)</f>
        <v>0</v>
      </c>
      <c r="BH149" s="231">
        <f>IF(N149="sníž. přenesená",J149,0)</f>
        <v>0</v>
      </c>
      <c r="BI149" s="231">
        <f>IF(N149="nulová",J149,0)</f>
        <v>0</v>
      </c>
      <c r="BJ149" s="23" t="s">
        <v>24</v>
      </c>
      <c r="BK149" s="231">
        <f>ROUND(I149*H149,2)</f>
        <v>0</v>
      </c>
      <c r="BL149" s="23" t="s">
        <v>147</v>
      </c>
      <c r="BM149" s="23" t="s">
        <v>238</v>
      </c>
    </row>
    <row r="150" s="1" customFormat="1">
      <c r="B150" s="45"/>
      <c r="C150" s="73"/>
      <c r="D150" s="232" t="s">
        <v>149</v>
      </c>
      <c r="E150" s="73"/>
      <c r="F150" s="233" t="s">
        <v>233</v>
      </c>
      <c r="G150" s="73"/>
      <c r="H150" s="73"/>
      <c r="I150" s="190"/>
      <c r="J150" s="73"/>
      <c r="K150" s="73"/>
      <c r="L150" s="71"/>
      <c r="M150" s="234"/>
      <c r="N150" s="46"/>
      <c r="O150" s="46"/>
      <c r="P150" s="46"/>
      <c r="Q150" s="46"/>
      <c r="R150" s="46"/>
      <c r="S150" s="46"/>
      <c r="T150" s="94"/>
      <c r="AT150" s="23" t="s">
        <v>149</v>
      </c>
      <c r="AU150" s="23" t="s">
        <v>86</v>
      </c>
    </row>
    <row r="151" s="11" customFormat="1">
      <c r="B151" s="235"/>
      <c r="C151" s="236"/>
      <c r="D151" s="232" t="s">
        <v>151</v>
      </c>
      <c r="E151" s="237" t="s">
        <v>22</v>
      </c>
      <c r="F151" s="238" t="s">
        <v>239</v>
      </c>
      <c r="G151" s="236"/>
      <c r="H151" s="239">
        <v>172.80000000000001</v>
      </c>
      <c r="I151" s="240"/>
      <c r="J151" s="236"/>
      <c r="K151" s="236"/>
      <c r="L151" s="241"/>
      <c r="M151" s="242"/>
      <c r="N151" s="243"/>
      <c r="O151" s="243"/>
      <c r="P151" s="243"/>
      <c r="Q151" s="243"/>
      <c r="R151" s="243"/>
      <c r="S151" s="243"/>
      <c r="T151" s="244"/>
      <c r="AT151" s="245" t="s">
        <v>151</v>
      </c>
      <c r="AU151" s="245" t="s">
        <v>86</v>
      </c>
      <c r="AV151" s="11" t="s">
        <v>86</v>
      </c>
      <c r="AW151" s="11" t="s">
        <v>39</v>
      </c>
      <c r="AX151" s="11" t="s">
        <v>24</v>
      </c>
      <c r="AY151" s="245" t="s">
        <v>140</v>
      </c>
    </row>
    <row r="152" s="1" customFormat="1" ht="16.5" customHeight="1">
      <c r="B152" s="45"/>
      <c r="C152" s="257" t="s">
        <v>10</v>
      </c>
      <c r="D152" s="257" t="s">
        <v>240</v>
      </c>
      <c r="E152" s="258" t="s">
        <v>241</v>
      </c>
      <c r="F152" s="259" t="s">
        <v>242</v>
      </c>
      <c r="G152" s="260" t="s">
        <v>243</v>
      </c>
      <c r="H152" s="261">
        <v>26.783999999999999</v>
      </c>
      <c r="I152" s="262"/>
      <c r="J152" s="263">
        <f>ROUND(I152*H152,2)</f>
        <v>0</v>
      </c>
      <c r="K152" s="259" t="s">
        <v>146</v>
      </c>
      <c r="L152" s="264"/>
      <c r="M152" s="265" t="s">
        <v>22</v>
      </c>
      <c r="N152" s="266" t="s">
        <v>47</v>
      </c>
      <c r="O152" s="46"/>
      <c r="P152" s="229">
        <f>O152*H152</f>
        <v>0</v>
      </c>
      <c r="Q152" s="229">
        <v>1</v>
      </c>
      <c r="R152" s="229">
        <f>Q152*H152</f>
        <v>26.783999999999999</v>
      </c>
      <c r="S152" s="229">
        <v>0</v>
      </c>
      <c r="T152" s="230">
        <f>S152*H152</f>
        <v>0</v>
      </c>
      <c r="AR152" s="23" t="s">
        <v>191</v>
      </c>
      <c r="AT152" s="23" t="s">
        <v>240</v>
      </c>
      <c r="AU152" s="23" t="s">
        <v>86</v>
      </c>
      <c r="AY152" s="23" t="s">
        <v>140</v>
      </c>
      <c r="BE152" s="231">
        <f>IF(N152="základní",J152,0)</f>
        <v>0</v>
      </c>
      <c r="BF152" s="231">
        <f>IF(N152="snížená",J152,0)</f>
        <v>0</v>
      </c>
      <c r="BG152" s="231">
        <f>IF(N152="zákl. přenesená",J152,0)</f>
        <v>0</v>
      </c>
      <c r="BH152" s="231">
        <f>IF(N152="sníž. přenesená",J152,0)</f>
        <v>0</v>
      </c>
      <c r="BI152" s="231">
        <f>IF(N152="nulová",J152,0)</f>
        <v>0</v>
      </c>
      <c r="BJ152" s="23" t="s">
        <v>24</v>
      </c>
      <c r="BK152" s="231">
        <f>ROUND(I152*H152,2)</f>
        <v>0</v>
      </c>
      <c r="BL152" s="23" t="s">
        <v>147</v>
      </c>
      <c r="BM152" s="23" t="s">
        <v>244</v>
      </c>
    </row>
    <row r="153" s="11" customFormat="1">
      <c r="B153" s="235"/>
      <c r="C153" s="236"/>
      <c r="D153" s="232" t="s">
        <v>151</v>
      </c>
      <c r="E153" s="237" t="s">
        <v>22</v>
      </c>
      <c r="F153" s="238" t="s">
        <v>245</v>
      </c>
      <c r="G153" s="236"/>
      <c r="H153" s="239">
        <v>26.783999999999999</v>
      </c>
      <c r="I153" s="240"/>
      <c r="J153" s="236"/>
      <c r="K153" s="236"/>
      <c r="L153" s="241"/>
      <c r="M153" s="242"/>
      <c r="N153" s="243"/>
      <c r="O153" s="243"/>
      <c r="P153" s="243"/>
      <c r="Q153" s="243"/>
      <c r="R153" s="243"/>
      <c r="S153" s="243"/>
      <c r="T153" s="244"/>
      <c r="AT153" s="245" t="s">
        <v>151</v>
      </c>
      <c r="AU153" s="245" t="s">
        <v>86</v>
      </c>
      <c r="AV153" s="11" t="s">
        <v>86</v>
      </c>
      <c r="AW153" s="11" t="s">
        <v>39</v>
      </c>
      <c r="AX153" s="11" t="s">
        <v>76</v>
      </c>
      <c r="AY153" s="245" t="s">
        <v>140</v>
      </c>
    </row>
    <row r="154" s="12" customFormat="1">
      <c r="B154" s="246"/>
      <c r="C154" s="247"/>
      <c r="D154" s="232" t="s">
        <v>151</v>
      </c>
      <c r="E154" s="248" t="s">
        <v>22</v>
      </c>
      <c r="F154" s="249" t="s">
        <v>158</v>
      </c>
      <c r="G154" s="247"/>
      <c r="H154" s="250">
        <v>26.783999999999999</v>
      </c>
      <c r="I154" s="251"/>
      <c r="J154" s="247"/>
      <c r="K154" s="247"/>
      <c r="L154" s="252"/>
      <c r="M154" s="253"/>
      <c r="N154" s="254"/>
      <c r="O154" s="254"/>
      <c r="P154" s="254"/>
      <c r="Q154" s="254"/>
      <c r="R154" s="254"/>
      <c r="S154" s="254"/>
      <c r="T154" s="255"/>
      <c r="AT154" s="256" t="s">
        <v>151</v>
      </c>
      <c r="AU154" s="256" t="s">
        <v>86</v>
      </c>
      <c r="AV154" s="12" t="s">
        <v>147</v>
      </c>
      <c r="AW154" s="12" t="s">
        <v>6</v>
      </c>
      <c r="AX154" s="12" t="s">
        <v>24</v>
      </c>
      <c r="AY154" s="256" t="s">
        <v>140</v>
      </c>
    </row>
    <row r="155" s="1" customFormat="1" ht="25.5" customHeight="1">
      <c r="B155" s="45"/>
      <c r="C155" s="220" t="s">
        <v>246</v>
      </c>
      <c r="D155" s="220" t="s">
        <v>142</v>
      </c>
      <c r="E155" s="221" t="s">
        <v>247</v>
      </c>
      <c r="F155" s="222" t="s">
        <v>248</v>
      </c>
      <c r="G155" s="223" t="s">
        <v>145</v>
      </c>
      <c r="H155" s="224">
        <v>172.80000000000001</v>
      </c>
      <c r="I155" s="225"/>
      <c r="J155" s="226">
        <f>ROUND(I155*H155,2)</f>
        <v>0</v>
      </c>
      <c r="K155" s="222" t="s">
        <v>146</v>
      </c>
      <c r="L155" s="71"/>
      <c r="M155" s="227" t="s">
        <v>22</v>
      </c>
      <c r="N155" s="228" t="s">
        <v>47</v>
      </c>
      <c r="O155" s="46"/>
      <c r="P155" s="229">
        <f>O155*H155</f>
        <v>0</v>
      </c>
      <c r="Q155" s="229">
        <v>0</v>
      </c>
      <c r="R155" s="229">
        <f>Q155*H155</f>
        <v>0</v>
      </c>
      <c r="S155" s="229">
        <v>0</v>
      </c>
      <c r="T155" s="230">
        <f>S155*H155</f>
        <v>0</v>
      </c>
      <c r="AR155" s="23" t="s">
        <v>147</v>
      </c>
      <c r="AT155" s="23" t="s">
        <v>142</v>
      </c>
      <c r="AU155" s="23" t="s">
        <v>86</v>
      </c>
      <c r="AY155" s="23" t="s">
        <v>140</v>
      </c>
      <c r="BE155" s="231">
        <f>IF(N155="základní",J155,0)</f>
        <v>0</v>
      </c>
      <c r="BF155" s="231">
        <f>IF(N155="snížená",J155,0)</f>
        <v>0</v>
      </c>
      <c r="BG155" s="231">
        <f>IF(N155="zákl. přenesená",J155,0)</f>
        <v>0</v>
      </c>
      <c r="BH155" s="231">
        <f>IF(N155="sníž. přenesená",J155,0)</f>
        <v>0</v>
      </c>
      <c r="BI155" s="231">
        <f>IF(N155="nulová",J155,0)</f>
        <v>0</v>
      </c>
      <c r="BJ155" s="23" t="s">
        <v>24</v>
      </c>
      <c r="BK155" s="231">
        <f>ROUND(I155*H155,2)</f>
        <v>0</v>
      </c>
      <c r="BL155" s="23" t="s">
        <v>147</v>
      </c>
      <c r="BM155" s="23" t="s">
        <v>249</v>
      </c>
    </row>
    <row r="156" s="1" customFormat="1">
      <c r="B156" s="45"/>
      <c r="C156" s="73"/>
      <c r="D156" s="232" t="s">
        <v>149</v>
      </c>
      <c r="E156" s="73"/>
      <c r="F156" s="233" t="s">
        <v>250</v>
      </c>
      <c r="G156" s="73"/>
      <c r="H156" s="73"/>
      <c r="I156" s="190"/>
      <c r="J156" s="73"/>
      <c r="K156" s="73"/>
      <c r="L156" s="71"/>
      <c r="M156" s="234"/>
      <c r="N156" s="46"/>
      <c r="O156" s="46"/>
      <c r="P156" s="46"/>
      <c r="Q156" s="46"/>
      <c r="R156" s="46"/>
      <c r="S156" s="46"/>
      <c r="T156" s="94"/>
      <c r="AT156" s="23" t="s">
        <v>149</v>
      </c>
      <c r="AU156" s="23" t="s">
        <v>86</v>
      </c>
    </row>
    <row r="157" s="11" customFormat="1">
      <c r="B157" s="235"/>
      <c r="C157" s="236"/>
      <c r="D157" s="232" t="s">
        <v>151</v>
      </c>
      <c r="E157" s="237" t="s">
        <v>22</v>
      </c>
      <c r="F157" s="238" t="s">
        <v>239</v>
      </c>
      <c r="G157" s="236"/>
      <c r="H157" s="239">
        <v>172.80000000000001</v>
      </c>
      <c r="I157" s="240"/>
      <c r="J157" s="236"/>
      <c r="K157" s="236"/>
      <c r="L157" s="241"/>
      <c r="M157" s="242"/>
      <c r="N157" s="243"/>
      <c r="O157" s="243"/>
      <c r="P157" s="243"/>
      <c r="Q157" s="243"/>
      <c r="R157" s="243"/>
      <c r="S157" s="243"/>
      <c r="T157" s="244"/>
      <c r="AT157" s="245" t="s">
        <v>151</v>
      </c>
      <c r="AU157" s="245" t="s">
        <v>86</v>
      </c>
      <c r="AV157" s="11" t="s">
        <v>86</v>
      </c>
      <c r="AW157" s="11" t="s">
        <v>39</v>
      </c>
      <c r="AX157" s="11" t="s">
        <v>24</v>
      </c>
      <c r="AY157" s="245" t="s">
        <v>140</v>
      </c>
    </row>
    <row r="158" s="1" customFormat="1" ht="25.5" customHeight="1">
      <c r="B158" s="45"/>
      <c r="C158" s="220" t="s">
        <v>251</v>
      </c>
      <c r="D158" s="220" t="s">
        <v>142</v>
      </c>
      <c r="E158" s="221" t="s">
        <v>252</v>
      </c>
      <c r="F158" s="222" t="s">
        <v>253</v>
      </c>
      <c r="G158" s="223" t="s">
        <v>243</v>
      </c>
      <c r="H158" s="224">
        <v>1.109</v>
      </c>
      <c r="I158" s="225"/>
      <c r="J158" s="226">
        <f>ROUND(I158*H158,2)</f>
        <v>0</v>
      </c>
      <c r="K158" s="222" t="s">
        <v>146</v>
      </c>
      <c r="L158" s="71"/>
      <c r="M158" s="227" t="s">
        <v>22</v>
      </c>
      <c r="N158" s="228" t="s">
        <v>47</v>
      </c>
      <c r="O158" s="46"/>
      <c r="P158" s="229">
        <f>O158*H158</f>
        <v>0</v>
      </c>
      <c r="Q158" s="229">
        <v>0.0057660000000000003</v>
      </c>
      <c r="R158" s="229">
        <f>Q158*H158</f>
        <v>0.0063944940000000006</v>
      </c>
      <c r="S158" s="229">
        <v>0</v>
      </c>
      <c r="T158" s="230">
        <f>S158*H158</f>
        <v>0</v>
      </c>
      <c r="AR158" s="23" t="s">
        <v>147</v>
      </c>
      <c r="AT158" s="23" t="s">
        <v>142</v>
      </c>
      <c r="AU158" s="23" t="s">
        <v>86</v>
      </c>
      <c r="AY158" s="23" t="s">
        <v>140</v>
      </c>
      <c r="BE158" s="231">
        <f>IF(N158="základní",J158,0)</f>
        <v>0</v>
      </c>
      <c r="BF158" s="231">
        <f>IF(N158="snížená",J158,0)</f>
        <v>0</v>
      </c>
      <c r="BG158" s="231">
        <f>IF(N158="zákl. přenesená",J158,0)</f>
        <v>0</v>
      </c>
      <c r="BH158" s="231">
        <f>IF(N158="sníž. přenesená",J158,0)</f>
        <v>0</v>
      </c>
      <c r="BI158" s="231">
        <f>IF(N158="nulová",J158,0)</f>
        <v>0</v>
      </c>
      <c r="BJ158" s="23" t="s">
        <v>24</v>
      </c>
      <c r="BK158" s="231">
        <f>ROUND(I158*H158,2)</f>
        <v>0</v>
      </c>
      <c r="BL158" s="23" t="s">
        <v>147</v>
      </c>
      <c r="BM158" s="23" t="s">
        <v>254</v>
      </c>
    </row>
    <row r="159" s="1" customFormat="1">
      <c r="B159" s="45"/>
      <c r="C159" s="73"/>
      <c r="D159" s="232" t="s">
        <v>149</v>
      </c>
      <c r="E159" s="73"/>
      <c r="F159" s="233" t="s">
        <v>255</v>
      </c>
      <c r="G159" s="73"/>
      <c r="H159" s="73"/>
      <c r="I159" s="190"/>
      <c r="J159" s="73"/>
      <c r="K159" s="73"/>
      <c r="L159" s="71"/>
      <c r="M159" s="234"/>
      <c r="N159" s="46"/>
      <c r="O159" s="46"/>
      <c r="P159" s="46"/>
      <c r="Q159" s="46"/>
      <c r="R159" s="46"/>
      <c r="S159" s="46"/>
      <c r="T159" s="94"/>
      <c r="AT159" s="23" t="s">
        <v>149</v>
      </c>
      <c r="AU159" s="23" t="s">
        <v>86</v>
      </c>
    </row>
    <row r="160" s="11" customFormat="1">
      <c r="B160" s="235"/>
      <c r="C160" s="236"/>
      <c r="D160" s="232" t="s">
        <v>151</v>
      </c>
      <c r="E160" s="237" t="s">
        <v>22</v>
      </c>
      <c r="F160" s="238" t="s">
        <v>256</v>
      </c>
      <c r="G160" s="236"/>
      <c r="H160" s="239">
        <v>1.109</v>
      </c>
      <c r="I160" s="240"/>
      <c r="J160" s="236"/>
      <c r="K160" s="236"/>
      <c r="L160" s="241"/>
      <c r="M160" s="242"/>
      <c r="N160" s="243"/>
      <c r="O160" s="243"/>
      <c r="P160" s="243"/>
      <c r="Q160" s="243"/>
      <c r="R160" s="243"/>
      <c r="S160" s="243"/>
      <c r="T160" s="244"/>
      <c r="AT160" s="245" t="s">
        <v>151</v>
      </c>
      <c r="AU160" s="245" t="s">
        <v>86</v>
      </c>
      <c r="AV160" s="11" t="s">
        <v>86</v>
      </c>
      <c r="AW160" s="11" t="s">
        <v>39</v>
      </c>
      <c r="AX160" s="11" t="s">
        <v>24</v>
      </c>
      <c r="AY160" s="245" t="s">
        <v>140</v>
      </c>
    </row>
    <row r="161" s="1" customFormat="1" ht="16.5" customHeight="1">
      <c r="B161" s="45"/>
      <c r="C161" s="257" t="s">
        <v>257</v>
      </c>
      <c r="D161" s="257" t="s">
        <v>240</v>
      </c>
      <c r="E161" s="258" t="s">
        <v>258</v>
      </c>
      <c r="F161" s="259" t="s">
        <v>259</v>
      </c>
      <c r="G161" s="260" t="s">
        <v>243</v>
      </c>
      <c r="H161" s="261">
        <v>0.55400000000000005</v>
      </c>
      <c r="I161" s="262"/>
      <c r="J161" s="263">
        <f>ROUND(I161*H161,2)</f>
        <v>0</v>
      </c>
      <c r="K161" s="259" t="s">
        <v>260</v>
      </c>
      <c r="L161" s="264"/>
      <c r="M161" s="265" t="s">
        <v>22</v>
      </c>
      <c r="N161" s="266" t="s">
        <v>47</v>
      </c>
      <c r="O161" s="46"/>
      <c r="P161" s="229">
        <f>O161*H161</f>
        <v>0</v>
      </c>
      <c r="Q161" s="229">
        <v>1</v>
      </c>
      <c r="R161" s="229">
        <f>Q161*H161</f>
        <v>0.55400000000000005</v>
      </c>
      <c r="S161" s="229">
        <v>0</v>
      </c>
      <c r="T161" s="230">
        <f>S161*H161</f>
        <v>0</v>
      </c>
      <c r="AR161" s="23" t="s">
        <v>191</v>
      </c>
      <c r="AT161" s="23" t="s">
        <v>240</v>
      </c>
      <c r="AU161" s="23" t="s">
        <v>86</v>
      </c>
      <c r="AY161" s="23" t="s">
        <v>140</v>
      </c>
      <c r="BE161" s="231">
        <f>IF(N161="základní",J161,0)</f>
        <v>0</v>
      </c>
      <c r="BF161" s="231">
        <f>IF(N161="snížená",J161,0)</f>
        <v>0</v>
      </c>
      <c r="BG161" s="231">
        <f>IF(N161="zákl. přenesená",J161,0)</f>
        <v>0</v>
      </c>
      <c r="BH161" s="231">
        <f>IF(N161="sníž. přenesená",J161,0)</f>
        <v>0</v>
      </c>
      <c r="BI161" s="231">
        <f>IF(N161="nulová",J161,0)</f>
        <v>0</v>
      </c>
      <c r="BJ161" s="23" t="s">
        <v>24</v>
      </c>
      <c r="BK161" s="231">
        <f>ROUND(I161*H161,2)</f>
        <v>0</v>
      </c>
      <c r="BL161" s="23" t="s">
        <v>147</v>
      </c>
      <c r="BM161" s="23" t="s">
        <v>261</v>
      </c>
    </row>
    <row r="162" s="11" customFormat="1">
      <c r="B162" s="235"/>
      <c r="C162" s="236"/>
      <c r="D162" s="232" t="s">
        <v>151</v>
      </c>
      <c r="E162" s="237" t="s">
        <v>22</v>
      </c>
      <c r="F162" s="238" t="s">
        <v>262</v>
      </c>
      <c r="G162" s="236"/>
      <c r="H162" s="239">
        <v>0.55400000000000005</v>
      </c>
      <c r="I162" s="240"/>
      <c r="J162" s="236"/>
      <c r="K162" s="236"/>
      <c r="L162" s="241"/>
      <c r="M162" s="242"/>
      <c r="N162" s="243"/>
      <c r="O162" s="243"/>
      <c r="P162" s="243"/>
      <c r="Q162" s="243"/>
      <c r="R162" s="243"/>
      <c r="S162" s="243"/>
      <c r="T162" s="244"/>
      <c r="AT162" s="245" t="s">
        <v>151</v>
      </c>
      <c r="AU162" s="245" t="s">
        <v>86</v>
      </c>
      <c r="AV162" s="11" t="s">
        <v>86</v>
      </c>
      <c r="AW162" s="11" t="s">
        <v>39</v>
      </c>
      <c r="AX162" s="11" t="s">
        <v>24</v>
      </c>
      <c r="AY162" s="245" t="s">
        <v>140</v>
      </c>
    </row>
    <row r="163" s="1" customFormat="1" ht="25.5" customHeight="1">
      <c r="B163" s="45"/>
      <c r="C163" s="220" t="s">
        <v>263</v>
      </c>
      <c r="D163" s="220" t="s">
        <v>142</v>
      </c>
      <c r="E163" s="221" t="s">
        <v>264</v>
      </c>
      <c r="F163" s="222" t="s">
        <v>265</v>
      </c>
      <c r="G163" s="223" t="s">
        <v>243</v>
      </c>
      <c r="H163" s="224">
        <v>1.109</v>
      </c>
      <c r="I163" s="225"/>
      <c r="J163" s="226">
        <f>ROUND(I163*H163,2)</f>
        <v>0</v>
      </c>
      <c r="K163" s="222" t="s">
        <v>146</v>
      </c>
      <c r="L163" s="71"/>
      <c r="M163" s="227" t="s">
        <v>22</v>
      </c>
      <c r="N163" s="228" t="s">
        <v>47</v>
      </c>
      <c r="O163" s="46"/>
      <c r="P163" s="229">
        <f>O163*H163</f>
        <v>0</v>
      </c>
      <c r="Q163" s="229">
        <v>0.00071920000000000003</v>
      </c>
      <c r="R163" s="229">
        <f>Q163*H163</f>
        <v>0.00079759280000000002</v>
      </c>
      <c r="S163" s="229">
        <v>0</v>
      </c>
      <c r="T163" s="230">
        <f>S163*H163</f>
        <v>0</v>
      </c>
      <c r="AR163" s="23" t="s">
        <v>147</v>
      </c>
      <c r="AT163" s="23" t="s">
        <v>142</v>
      </c>
      <c r="AU163" s="23" t="s">
        <v>86</v>
      </c>
      <c r="AY163" s="23" t="s">
        <v>140</v>
      </c>
      <c r="BE163" s="231">
        <f>IF(N163="základní",J163,0)</f>
        <v>0</v>
      </c>
      <c r="BF163" s="231">
        <f>IF(N163="snížená",J163,0)</f>
        <v>0</v>
      </c>
      <c r="BG163" s="231">
        <f>IF(N163="zákl. přenesená",J163,0)</f>
        <v>0</v>
      </c>
      <c r="BH163" s="231">
        <f>IF(N163="sníž. přenesená",J163,0)</f>
        <v>0</v>
      </c>
      <c r="BI163" s="231">
        <f>IF(N163="nulová",J163,0)</f>
        <v>0</v>
      </c>
      <c r="BJ163" s="23" t="s">
        <v>24</v>
      </c>
      <c r="BK163" s="231">
        <f>ROUND(I163*H163,2)</f>
        <v>0</v>
      </c>
      <c r="BL163" s="23" t="s">
        <v>147</v>
      </c>
      <c r="BM163" s="23" t="s">
        <v>266</v>
      </c>
    </row>
    <row r="164" s="1" customFormat="1">
      <c r="B164" s="45"/>
      <c r="C164" s="73"/>
      <c r="D164" s="232" t="s">
        <v>149</v>
      </c>
      <c r="E164" s="73"/>
      <c r="F164" s="233" t="s">
        <v>255</v>
      </c>
      <c r="G164" s="73"/>
      <c r="H164" s="73"/>
      <c r="I164" s="190"/>
      <c r="J164" s="73"/>
      <c r="K164" s="73"/>
      <c r="L164" s="71"/>
      <c r="M164" s="234"/>
      <c r="N164" s="46"/>
      <c r="O164" s="46"/>
      <c r="P164" s="46"/>
      <c r="Q164" s="46"/>
      <c r="R164" s="46"/>
      <c r="S164" s="46"/>
      <c r="T164" s="94"/>
      <c r="AT164" s="23" t="s">
        <v>149</v>
      </c>
      <c r="AU164" s="23" t="s">
        <v>86</v>
      </c>
    </row>
    <row r="165" s="11" customFormat="1">
      <c r="B165" s="235"/>
      <c r="C165" s="236"/>
      <c r="D165" s="232" t="s">
        <v>151</v>
      </c>
      <c r="E165" s="237" t="s">
        <v>22</v>
      </c>
      <c r="F165" s="238" t="s">
        <v>256</v>
      </c>
      <c r="G165" s="236"/>
      <c r="H165" s="239">
        <v>1.109</v>
      </c>
      <c r="I165" s="240"/>
      <c r="J165" s="236"/>
      <c r="K165" s="236"/>
      <c r="L165" s="241"/>
      <c r="M165" s="242"/>
      <c r="N165" s="243"/>
      <c r="O165" s="243"/>
      <c r="P165" s="243"/>
      <c r="Q165" s="243"/>
      <c r="R165" s="243"/>
      <c r="S165" s="243"/>
      <c r="T165" s="244"/>
      <c r="AT165" s="245" t="s">
        <v>151</v>
      </c>
      <c r="AU165" s="245" t="s">
        <v>86</v>
      </c>
      <c r="AV165" s="11" t="s">
        <v>86</v>
      </c>
      <c r="AW165" s="11" t="s">
        <v>39</v>
      </c>
      <c r="AX165" s="11" t="s">
        <v>76</v>
      </c>
      <c r="AY165" s="245" t="s">
        <v>140</v>
      </c>
    </row>
    <row r="166" s="12" customFormat="1">
      <c r="B166" s="246"/>
      <c r="C166" s="247"/>
      <c r="D166" s="232" t="s">
        <v>151</v>
      </c>
      <c r="E166" s="248" t="s">
        <v>22</v>
      </c>
      <c r="F166" s="249" t="s">
        <v>158</v>
      </c>
      <c r="G166" s="247"/>
      <c r="H166" s="250">
        <v>1.109</v>
      </c>
      <c r="I166" s="251"/>
      <c r="J166" s="247"/>
      <c r="K166" s="247"/>
      <c r="L166" s="252"/>
      <c r="M166" s="253"/>
      <c r="N166" s="254"/>
      <c r="O166" s="254"/>
      <c r="P166" s="254"/>
      <c r="Q166" s="254"/>
      <c r="R166" s="254"/>
      <c r="S166" s="254"/>
      <c r="T166" s="255"/>
      <c r="AT166" s="256" t="s">
        <v>151</v>
      </c>
      <c r="AU166" s="256" t="s">
        <v>86</v>
      </c>
      <c r="AV166" s="12" t="s">
        <v>147</v>
      </c>
      <c r="AW166" s="12" t="s">
        <v>6</v>
      </c>
      <c r="AX166" s="12" t="s">
        <v>24</v>
      </c>
      <c r="AY166" s="256" t="s">
        <v>140</v>
      </c>
    </row>
    <row r="167" s="1" customFormat="1" ht="38.25" customHeight="1">
      <c r="B167" s="45"/>
      <c r="C167" s="220" t="s">
        <v>267</v>
      </c>
      <c r="D167" s="220" t="s">
        <v>142</v>
      </c>
      <c r="E167" s="221" t="s">
        <v>268</v>
      </c>
      <c r="F167" s="222" t="s">
        <v>269</v>
      </c>
      <c r="G167" s="223" t="s">
        <v>145</v>
      </c>
      <c r="H167" s="224">
        <v>17.824999999999999</v>
      </c>
      <c r="I167" s="225"/>
      <c r="J167" s="226">
        <f>ROUND(I167*H167,2)</f>
        <v>0</v>
      </c>
      <c r="K167" s="222" t="s">
        <v>146</v>
      </c>
      <c r="L167" s="71"/>
      <c r="M167" s="227" t="s">
        <v>22</v>
      </c>
      <c r="N167" s="228" t="s">
        <v>47</v>
      </c>
      <c r="O167" s="46"/>
      <c r="P167" s="229">
        <f>O167*H167</f>
        <v>0</v>
      </c>
      <c r="Q167" s="229">
        <v>0.00011</v>
      </c>
      <c r="R167" s="229">
        <f>Q167*H167</f>
        <v>0.0019607499999999998</v>
      </c>
      <c r="S167" s="229">
        <v>0</v>
      </c>
      <c r="T167" s="230">
        <f>S167*H167</f>
        <v>0</v>
      </c>
      <c r="AR167" s="23" t="s">
        <v>246</v>
      </c>
      <c r="AT167" s="23" t="s">
        <v>142</v>
      </c>
      <c r="AU167" s="23" t="s">
        <v>86</v>
      </c>
      <c r="AY167" s="23" t="s">
        <v>140</v>
      </c>
      <c r="BE167" s="231">
        <f>IF(N167="základní",J167,0)</f>
        <v>0</v>
      </c>
      <c r="BF167" s="231">
        <f>IF(N167="snížená",J167,0)</f>
        <v>0</v>
      </c>
      <c r="BG167" s="231">
        <f>IF(N167="zákl. přenesená",J167,0)</f>
        <v>0</v>
      </c>
      <c r="BH167" s="231">
        <f>IF(N167="sníž. přenesená",J167,0)</f>
        <v>0</v>
      </c>
      <c r="BI167" s="231">
        <f>IF(N167="nulová",J167,0)</f>
        <v>0</v>
      </c>
      <c r="BJ167" s="23" t="s">
        <v>24</v>
      </c>
      <c r="BK167" s="231">
        <f>ROUND(I167*H167,2)</f>
        <v>0</v>
      </c>
      <c r="BL167" s="23" t="s">
        <v>246</v>
      </c>
      <c r="BM167" s="23" t="s">
        <v>270</v>
      </c>
    </row>
    <row r="168" s="1" customFormat="1">
      <c r="B168" s="45"/>
      <c r="C168" s="73"/>
      <c r="D168" s="232" t="s">
        <v>149</v>
      </c>
      <c r="E168" s="73"/>
      <c r="F168" s="233" t="s">
        <v>271</v>
      </c>
      <c r="G168" s="73"/>
      <c r="H168" s="73"/>
      <c r="I168" s="190"/>
      <c r="J168" s="73"/>
      <c r="K168" s="73"/>
      <c r="L168" s="71"/>
      <c r="M168" s="234"/>
      <c r="N168" s="46"/>
      <c r="O168" s="46"/>
      <c r="P168" s="46"/>
      <c r="Q168" s="46"/>
      <c r="R168" s="46"/>
      <c r="S168" s="46"/>
      <c r="T168" s="94"/>
      <c r="AT168" s="23" t="s">
        <v>149</v>
      </c>
      <c r="AU168" s="23" t="s">
        <v>86</v>
      </c>
    </row>
    <row r="169" s="11" customFormat="1">
      <c r="B169" s="235"/>
      <c r="C169" s="236"/>
      <c r="D169" s="232" t="s">
        <v>151</v>
      </c>
      <c r="E169" s="237" t="s">
        <v>22</v>
      </c>
      <c r="F169" s="238" t="s">
        <v>272</v>
      </c>
      <c r="G169" s="236"/>
      <c r="H169" s="239">
        <v>17.824999999999999</v>
      </c>
      <c r="I169" s="240"/>
      <c r="J169" s="236"/>
      <c r="K169" s="236"/>
      <c r="L169" s="241"/>
      <c r="M169" s="242"/>
      <c r="N169" s="243"/>
      <c r="O169" s="243"/>
      <c r="P169" s="243"/>
      <c r="Q169" s="243"/>
      <c r="R169" s="243"/>
      <c r="S169" s="243"/>
      <c r="T169" s="244"/>
      <c r="AT169" s="245" t="s">
        <v>151</v>
      </c>
      <c r="AU169" s="245" t="s">
        <v>86</v>
      </c>
      <c r="AV169" s="11" t="s">
        <v>86</v>
      </c>
      <c r="AW169" s="11" t="s">
        <v>39</v>
      </c>
      <c r="AX169" s="11" t="s">
        <v>24</v>
      </c>
      <c r="AY169" s="245" t="s">
        <v>140</v>
      </c>
    </row>
    <row r="170" s="1" customFormat="1" ht="16.5" customHeight="1">
      <c r="B170" s="45"/>
      <c r="C170" s="257" t="s">
        <v>9</v>
      </c>
      <c r="D170" s="257" t="s">
        <v>240</v>
      </c>
      <c r="E170" s="258" t="s">
        <v>273</v>
      </c>
      <c r="F170" s="259" t="s">
        <v>274</v>
      </c>
      <c r="G170" s="260" t="s">
        <v>173</v>
      </c>
      <c r="H170" s="261">
        <v>0.89100000000000001</v>
      </c>
      <c r="I170" s="262"/>
      <c r="J170" s="263">
        <f>ROUND(I170*H170,2)</f>
        <v>0</v>
      </c>
      <c r="K170" s="259" t="s">
        <v>146</v>
      </c>
      <c r="L170" s="264"/>
      <c r="M170" s="265" t="s">
        <v>22</v>
      </c>
      <c r="N170" s="266" t="s">
        <v>47</v>
      </c>
      <c r="O170" s="46"/>
      <c r="P170" s="229">
        <f>O170*H170</f>
        <v>0</v>
      </c>
      <c r="Q170" s="229">
        <v>0.55000000000000004</v>
      </c>
      <c r="R170" s="229">
        <f>Q170*H170</f>
        <v>0.49005000000000004</v>
      </c>
      <c r="S170" s="229">
        <v>0</v>
      </c>
      <c r="T170" s="230">
        <f>S170*H170</f>
        <v>0</v>
      </c>
      <c r="AR170" s="23" t="s">
        <v>275</v>
      </c>
      <c r="AT170" s="23" t="s">
        <v>240</v>
      </c>
      <c r="AU170" s="23" t="s">
        <v>86</v>
      </c>
      <c r="AY170" s="23" t="s">
        <v>140</v>
      </c>
      <c r="BE170" s="231">
        <f>IF(N170="základní",J170,0)</f>
        <v>0</v>
      </c>
      <c r="BF170" s="231">
        <f>IF(N170="snížená",J170,0)</f>
        <v>0</v>
      </c>
      <c r="BG170" s="231">
        <f>IF(N170="zákl. přenesená",J170,0)</f>
        <v>0</v>
      </c>
      <c r="BH170" s="231">
        <f>IF(N170="sníž. přenesená",J170,0)</f>
        <v>0</v>
      </c>
      <c r="BI170" s="231">
        <f>IF(N170="nulová",J170,0)</f>
        <v>0</v>
      </c>
      <c r="BJ170" s="23" t="s">
        <v>24</v>
      </c>
      <c r="BK170" s="231">
        <f>ROUND(I170*H170,2)</f>
        <v>0</v>
      </c>
      <c r="BL170" s="23" t="s">
        <v>246</v>
      </c>
      <c r="BM170" s="23" t="s">
        <v>276</v>
      </c>
    </row>
    <row r="171" s="11" customFormat="1">
      <c r="B171" s="235"/>
      <c r="C171" s="236"/>
      <c r="D171" s="232" t="s">
        <v>151</v>
      </c>
      <c r="E171" s="237" t="s">
        <v>22</v>
      </c>
      <c r="F171" s="238" t="s">
        <v>277</v>
      </c>
      <c r="G171" s="236"/>
      <c r="H171" s="239">
        <v>0.89100000000000001</v>
      </c>
      <c r="I171" s="240"/>
      <c r="J171" s="236"/>
      <c r="K171" s="236"/>
      <c r="L171" s="241"/>
      <c r="M171" s="242"/>
      <c r="N171" s="243"/>
      <c r="O171" s="243"/>
      <c r="P171" s="243"/>
      <c r="Q171" s="243"/>
      <c r="R171" s="243"/>
      <c r="S171" s="243"/>
      <c r="T171" s="244"/>
      <c r="AT171" s="245" t="s">
        <v>151</v>
      </c>
      <c r="AU171" s="245" t="s">
        <v>86</v>
      </c>
      <c r="AV171" s="11" t="s">
        <v>86</v>
      </c>
      <c r="AW171" s="11" t="s">
        <v>39</v>
      </c>
      <c r="AX171" s="11" t="s">
        <v>24</v>
      </c>
      <c r="AY171" s="245" t="s">
        <v>140</v>
      </c>
    </row>
    <row r="172" s="1" customFormat="1" ht="25.5" customHeight="1">
      <c r="B172" s="45"/>
      <c r="C172" s="220" t="s">
        <v>278</v>
      </c>
      <c r="D172" s="220" t="s">
        <v>142</v>
      </c>
      <c r="E172" s="221" t="s">
        <v>279</v>
      </c>
      <c r="F172" s="222" t="s">
        <v>280</v>
      </c>
      <c r="G172" s="223" t="s">
        <v>145</v>
      </c>
      <c r="H172" s="224">
        <v>17.824999999999999</v>
      </c>
      <c r="I172" s="225"/>
      <c r="J172" s="226">
        <f>ROUND(I172*H172,2)</f>
        <v>0</v>
      </c>
      <c r="K172" s="222" t="s">
        <v>146</v>
      </c>
      <c r="L172" s="71"/>
      <c r="M172" s="227" t="s">
        <v>22</v>
      </c>
      <c r="N172" s="228" t="s">
        <v>47</v>
      </c>
      <c r="O172" s="46"/>
      <c r="P172" s="229">
        <f>O172*H172</f>
        <v>0</v>
      </c>
      <c r="Q172" s="229">
        <v>0</v>
      </c>
      <c r="R172" s="229">
        <f>Q172*H172</f>
        <v>0</v>
      </c>
      <c r="S172" s="229">
        <v>0</v>
      </c>
      <c r="T172" s="230">
        <f>S172*H172</f>
        <v>0</v>
      </c>
      <c r="AR172" s="23" t="s">
        <v>147</v>
      </c>
      <c r="AT172" s="23" t="s">
        <v>142</v>
      </c>
      <c r="AU172" s="23" t="s">
        <v>86</v>
      </c>
      <c r="AY172" s="23" t="s">
        <v>140</v>
      </c>
      <c r="BE172" s="231">
        <f>IF(N172="základní",J172,0)</f>
        <v>0</v>
      </c>
      <c r="BF172" s="231">
        <f>IF(N172="snížená",J172,0)</f>
        <v>0</v>
      </c>
      <c r="BG172" s="231">
        <f>IF(N172="zákl. přenesená",J172,0)</f>
        <v>0</v>
      </c>
      <c r="BH172" s="231">
        <f>IF(N172="sníž. přenesená",J172,0)</f>
        <v>0</v>
      </c>
      <c r="BI172" s="231">
        <f>IF(N172="nulová",J172,0)</f>
        <v>0</v>
      </c>
      <c r="BJ172" s="23" t="s">
        <v>24</v>
      </c>
      <c r="BK172" s="231">
        <f>ROUND(I172*H172,2)</f>
        <v>0</v>
      </c>
      <c r="BL172" s="23" t="s">
        <v>147</v>
      </c>
      <c r="BM172" s="23" t="s">
        <v>281</v>
      </c>
    </row>
    <row r="173" s="1" customFormat="1">
      <c r="B173" s="45"/>
      <c r="C173" s="73"/>
      <c r="D173" s="232" t="s">
        <v>149</v>
      </c>
      <c r="E173" s="73"/>
      <c r="F173" s="233" t="s">
        <v>282</v>
      </c>
      <c r="G173" s="73"/>
      <c r="H173" s="73"/>
      <c r="I173" s="190"/>
      <c r="J173" s="73"/>
      <c r="K173" s="73"/>
      <c r="L173" s="71"/>
      <c r="M173" s="234"/>
      <c r="N173" s="46"/>
      <c r="O173" s="46"/>
      <c r="P173" s="46"/>
      <c r="Q173" s="46"/>
      <c r="R173" s="46"/>
      <c r="S173" s="46"/>
      <c r="T173" s="94"/>
      <c r="AT173" s="23" t="s">
        <v>149</v>
      </c>
      <c r="AU173" s="23" t="s">
        <v>86</v>
      </c>
    </row>
    <row r="174" s="11" customFormat="1">
      <c r="B174" s="235"/>
      <c r="C174" s="236"/>
      <c r="D174" s="232" t="s">
        <v>151</v>
      </c>
      <c r="E174" s="237" t="s">
        <v>22</v>
      </c>
      <c r="F174" s="238" t="s">
        <v>283</v>
      </c>
      <c r="G174" s="236"/>
      <c r="H174" s="239">
        <v>17.824999999999999</v>
      </c>
      <c r="I174" s="240"/>
      <c r="J174" s="236"/>
      <c r="K174" s="236"/>
      <c r="L174" s="241"/>
      <c r="M174" s="242"/>
      <c r="N174" s="243"/>
      <c r="O174" s="243"/>
      <c r="P174" s="243"/>
      <c r="Q174" s="243"/>
      <c r="R174" s="243"/>
      <c r="S174" s="243"/>
      <c r="T174" s="244"/>
      <c r="AT174" s="245" t="s">
        <v>151</v>
      </c>
      <c r="AU174" s="245" t="s">
        <v>86</v>
      </c>
      <c r="AV174" s="11" t="s">
        <v>86</v>
      </c>
      <c r="AW174" s="11" t="s">
        <v>39</v>
      </c>
      <c r="AX174" s="11" t="s">
        <v>24</v>
      </c>
      <c r="AY174" s="245" t="s">
        <v>140</v>
      </c>
    </row>
    <row r="175" s="1" customFormat="1" ht="38.25" customHeight="1">
      <c r="B175" s="45"/>
      <c r="C175" s="220" t="s">
        <v>284</v>
      </c>
      <c r="D175" s="220" t="s">
        <v>142</v>
      </c>
      <c r="E175" s="221" t="s">
        <v>285</v>
      </c>
      <c r="F175" s="222" t="s">
        <v>286</v>
      </c>
      <c r="G175" s="223" t="s">
        <v>173</v>
      </c>
      <c r="H175" s="224">
        <v>469.19799999999998</v>
      </c>
      <c r="I175" s="225"/>
      <c r="J175" s="226">
        <f>ROUND(I175*H175,2)</f>
        <v>0</v>
      </c>
      <c r="K175" s="222" t="s">
        <v>146</v>
      </c>
      <c r="L175" s="71"/>
      <c r="M175" s="227" t="s">
        <v>22</v>
      </c>
      <c r="N175" s="228" t="s">
        <v>47</v>
      </c>
      <c r="O175" s="46"/>
      <c r="P175" s="229">
        <f>O175*H175</f>
        <v>0</v>
      </c>
      <c r="Q175" s="229">
        <v>0</v>
      </c>
      <c r="R175" s="229">
        <f>Q175*H175</f>
        <v>0</v>
      </c>
      <c r="S175" s="229">
        <v>0</v>
      </c>
      <c r="T175" s="230">
        <f>S175*H175</f>
        <v>0</v>
      </c>
      <c r="AR175" s="23" t="s">
        <v>147</v>
      </c>
      <c r="AT175" s="23" t="s">
        <v>142</v>
      </c>
      <c r="AU175" s="23" t="s">
        <v>86</v>
      </c>
      <c r="AY175" s="23" t="s">
        <v>140</v>
      </c>
      <c r="BE175" s="231">
        <f>IF(N175="základní",J175,0)</f>
        <v>0</v>
      </c>
      <c r="BF175" s="231">
        <f>IF(N175="snížená",J175,0)</f>
        <v>0</v>
      </c>
      <c r="BG175" s="231">
        <f>IF(N175="zákl. přenesená",J175,0)</f>
        <v>0</v>
      </c>
      <c r="BH175" s="231">
        <f>IF(N175="sníž. přenesená",J175,0)</f>
        <v>0</v>
      </c>
      <c r="BI175" s="231">
        <f>IF(N175="nulová",J175,0)</f>
        <v>0</v>
      </c>
      <c r="BJ175" s="23" t="s">
        <v>24</v>
      </c>
      <c r="BK175" s="231">
        <f>ROUND(I175*H175,2)</f>
        <v>0</v>
      </c>
      <c r="BL175" s="23" t="s">
        <v>147</v>
      </c>
      <c r="BM175" s="23" t="s">
        <v>287</v>
      </c>
    </row>
    <row r="176" s="1" customFormat="1">
      <c r="B176" s="45"/>
      <c r="C176" s="73"/>
      <c r="D176" s="232" t="s">
        <v>149</v>
      </c>
      <c r="E176" s="73"/>
      <c r="F176" s="233" t="s">
        <v>288</v>
      </c>
      <c r="G176" s="73"/>
      <c r="H176" s="73"/>
      <c r="I176" s="190"/>
      <c r="J176" s="73"/>
      <c r="K176" s="73"/>
      <c r="L176" s="71"/>
      <c r="M176" s="234"/>
      <c r="N176" s="46"/>
      <c r="O176" s="46"/>
      <c r="P176" s="46"/>
      <c r="Q176" s="46"/>
      <c r="R176" s="46"/>
      <c r="S176" s="46"/>
      <c r="T176" s="94"/>
      <c r="AT176" s="23" t="s">
        <v>149</v>
      </c>
      <c r="AU176" s="23" t="s">
        <v>86</v>
      </c>
    </row>
    <row r="177" s="11" customFormat="1">
      <c r="B177" s="235"/>
      <c r="C177" s="236"/>
      <c r="D177" s="232" t="s">
        <v>151</v>
      </c>
      <c r="E177" s="237" t="s">
        <v>22</v>
      </c>
      <c r="F177" s="238" t="s">
        <v>289</v>
      </c>
      <c r="G177" s="236"/>
      <c r="H177" s="239">
        <v>90.977999999999994</v>
      </c>
      <c r="I177" s="240"/>
      <c r="J177" s="236"/>
      <c r="K177" s="236"/>
      <c r="L177" s="241"/>
      <c r="M177" s="242"/>
      <c r="N177" s="243"/>
      <c r="O177" s="243"/>
      <c r="P177" s="243"/>
      <c r="Q177" s="243"/>
      <c r="R177" s="243"/>
      <c r="S177" s="243"/>
      <c r="T177" s="244"/>
      <c r="AT177" s="245" t="s">
        <v>151</v>
      </c>
      <c r="AU177" s="245" t="s">
        <v>86</v>
      </c>
      <c r="AV177" s="11" t="s">
        <v>86</v>
      </c>
      <c r="AW177" s="11" t="s">
        <v>39</v>
      </c>
      <c r="AX177" s="11" t="s">
        <v>76</v>
      </c>
      <c r="AY177" s="245" t="s">
        <v>140</v>
      </c>
    </row>
    <row r="178" s="11" customFormat="1">
      <c r="B178" s="235"/>
      <c r="C178" s="236"/>
      <c r="D178" s="232" t="s">
        <v>151</v>
      </c>
      <c r="E178" s="237" t="s">
        <v>22</v>
      </c>
      <c r="F178" s="238" t="s">
        <v>290</v>
      </c>
      <c r="G178" s="236"/>
      <c r="H178" s="239">
        <v>1008.725</v>
      </c>
      <c r="I178" s="240"/>
      <c r="J178" s="236"/>
      <c r="K178" s="236"/>
      <c r="L178" s="241"/>
      <c r="M178" s="242"/>
      <c r="N178" s="243"/>
      <c r="O178" s="243"/>
      <c r="P178" s="243"/>
      <c r="Q178" s="243"/>
      <c r="R178" s="243"/>
      <c r="S178" s="243"/>
      <c r="T178" s="244"/>
      <c r="AT178" s="245" t="s">
        <v>151</v>
      </c>
      <c r="AU178" s="245" t="s">
        <v>86</v>
      </c>
      <c r="AV178" s="11" t="s">
        <v>86</v>
      </c>
      <c r="AW178" s="11" t="s">
        <v>39</v>
      </c>
      <c r="AX178" s="11" t="s">
        <v>76</v>
      </c>
      <c r="AY178" s="245" t="s">
        <v>140</v>
      </c>
    </row>
    <row r="179" s="11" customFormat="1">
      <c r="B179" s="235"/>
      <c r="C179" s="236"/>
      <c r="D179" s="232" t="s">
        <v>151</v>
      </c>
      <c r="E179" s="237" t="s">
        <v>22</v>
      </c>
      <c r="F179" s="238" t="s">
        <v>291</v>
      </c>
      <c r="G179" s="236"/>
      <c r="H179" s="239">
        <v>9.375</v>
      </c>
      <c r="I179" s="240"/>
      <c r="J179" s="236"/>
      <c r="K179" s="236"/>
      <c r="L179" s="241"/>
      <c r="M179" s="242"/>
      <c r="N179" s="243"/>
      <c r="O179" s="243"/>
      <c r="P179" s="243"/>
      <c r="Q179" s="243"/>
      <c r="R179" s="243"/>
      <c r="S179" s="243"/>
      <c r="T179" s="244"/>
      <c r="AT179" s="245" t="s">
        <v>151</v>
      </c>
      <c r="AU179" s="245" t="s">
        <v>86</v>
      </c>
      <c r="AV179" s="11" t="s">
        <v>86</v>
      </c>
      <c r="AW179" s="11" t="s">
        <v>39</v>
      </c>
      <c r="AX179" s="11" t="s">
        <v>76</v>
      </c>
      <c r="AY179" s="245" t="s">
        <v>140</v>
      </c>
    </row>
    <row r="180" s="11" customFormat="1">
      <c r="B180" s="235"/>
      <c r="C180" s="236"/>
      <c r="D180" s="232" t="s">
        <v>151</v>
      </c>
      <c r="E180" s="237" t="s">
        <v>22</v>
      </c>
      <c r="F180" s="238" t="s">
        <v>292</v>
      </c>
      <c r="G180" s="236"/>
      <c r="H180" s="239">
        <v>101.736</v>
      </c>
      <c r="I180" s="240"/>
      <c r="J180" s="236"/>
      <c r="K180" s="236"/>
      <c r="L180" s="241"/>
      <c r="M180" s="242"/>
      <c r="N180" s="243"/>
      <c r="O180" s="243"/>
      <c r="P180" s="243"/>
      <c r="Q180" s="243"/>
      <c r="R180" s="243"/>
      <c r="S180" s="243"/>
      <c r="T180" s="244"/>
      <c r="AT180" s="245" t="s">
        <v>151</v>
      </c>
      <c r="AU180" s="245" t="s">
        <v>86</v>
      </c>
      <c r="AV180" s="11" t="s">
        <v>86</v>
      </c>
      <c r="AW180" s="11" t="s">
        <v>39</v>
      </c>
      <c r="AX180" s="11" t="s">
        <v>76</v>
      </c>
      <c r="AY180" s="245" t="s">
        <v>140</v>
      </c>
    </row>
    <row r="181" s="11" customFormat="1">
      <c r="B181" s="235"/>
      <c r="C181" s="236"/>
      <c r="D181" s="232" t="s">
        <v>151</v>
      </c>
      <c r="E181" s="237" t="s">
        <v>22</v>
      </c>
      <c r="F181" s="238" t="s">
        <v>293</v>
      </c>
      <c r="G181" s="236"/>
      <c r="H181" s="239">
        <v>-741.61599999999999</v>
      </c>
      <c r="I181" s="240"/>
      <c r="J181" s="236"/>
      <c r="K181" s="236"/>
      <c r="L181" s="241"/>
      <c r="M181" s="242"/>
      <c r="N181" s="243"/>
      <c r="O181" s="243"/>
      <c r="P181" s="243"/>
      <c r="Q181" s="243"/>
      <c r="R181" s="243"/>
      <c r="S181" s="243"/>
      <c r="T181" s="244"/>
      <c r="AT181" s="245" t="s">
        <v>151</v>
      </c>
      <c r="AU181" s="245" t="s">
        <v>86</v>
      </c>
      <c r="AV181" s="11" t="s">
        <v>86</v>
      </c>
      <c r="AW181" s="11" t="s">
        <v>39</v>
      </c>
      <c r="AX181" s="11" t="s">
        <v>76</v>
      </c>
      <c r="AY181" s="245" t="s">
        <v>140</v>
      </c>
    </row>
    <row r="182" s="12" customFormat="1">
      <c r="B182" s="246"/>
      <c r="C182" s="247"/>
      <c r="D182" s="232" t="s">
        <v>151</v>
      </c>
      <c r="E182" s="248" t="s">
        <v>22</v>
      </c>
      <c r="F182" s="249" t="s">
        <v>158</v>
      </c>
      <c r="G182" s="247"/>
      <c r="H182" s="250">
        <v>469.19799999999998</v>
      </c>
      <c r="I182" s="251"/>
      <c r="J182" s="247"/>
      <c r="K182" s="247"/>
      <c r="L182" s="252"/>
      <c r="M182" s="253"/>
      <c r="N182" s="254"/>
      <c r="O182" s="254"/>
      <c r="P182" s="254"/>
      <c r="Q182" s="254"/>
      <c r="R182" s="254"/>
      <c r="S182" s="254"/>
      <c r="T182" s="255"/>
      <c r="AT182" s="256" t="s">
        <v>151</v>
      </c>
      <c r="AU182" s="256" t="s">
        <v>86</v>
      </c>
      <c r="AV182" s="12" t="s">
        <v>147</v>
      </c>
      <c r="AW182" s="12" t="s">
        <v>39</v>
      </c>
      <c r="AX182" s="12" t="s">
        <v>24</v>
      </c>
      <c r="AY182" s="256" t="s">
        <v>140</v>
      </c>
    </row>
    <row r="183" s="1" customFormat="1" ht="51" customHeight="1">
      <c r="B183" s="45"/>
      <c r="C183" s="220" t="s">
        <v>294</v>
      </c>
      <c r="D183" s="220" t="s">
        <v>142</v>
      </c>
      <c r="E183" s="221" t="s">
        <v>295</v>
      </c>
      <c r="F183" s="222" t="s">
        <v>296</v>
      </c>
      <c r="G183" s="223" t="s">
        <v>173</v>
      </c>
      <c r="H183" s="224">
        <v>2345.9899999999998</v>
      </c>
      <c r="I183" s="225"/>
      <c r="J183" s="226">
        <f>ROUND(I183*H183,2)</f>
        <v>0</v>
      </c>
      <c r="K183" s="222" t="s">
        <v>146</v>
      </c>
      <c r="L183" s="71"/>
      <c r="M183" s="227" t="s">
        <v>22</v>
      </c>
      <c r="N183" s="228" t="s">
        <v>47</v>
      </c>
      <c r="O183" s="46"/>
      <c r="P183" s="229">
        <f>O183*H183</f>
        <v>0</v>
      </c>
      <c r="Q183" s="229">
        <v>0</v>
      </c>
      <c r="R183" s="229">
        <f>Q183*H183</f>
        <v>0</v>
      </c>
      <c r="S183" s="229">
        <v>0</v>
      </c>
      <c r="T183" s="230">
        <f>S183*H183</f>
        <v>0</v>
      </c>
      <c r="AR183" s="23" t="s">
        <v>147</v>
      </c>
      <c r="AT183" s="23" t="s">
        <v>142</v>
      </c>
      <c r="AU183" s="23" t="s">
        <v>86</v>
      </c>
      <c r="AY183" s="23" t="s">
        <v>140</v>
      </c>
      <c r="BE183" s="231">
        <f>IF(N183="základní",J183,0)</f>
        <v>0</v>
      </c>
      <c r="BF183" s="231">
        <f>IF(N183="snížená",J183,0)</f>
        <v>0</v>
      </c>
      <c r="BG183" s="231">
        <f>IF(N183="zákl. přenesená",J183,0)</f>
        <v>0</v>
      </c>
      <c r="BH183" s="231">
        <f>IF(N183="sníž. přenesená",J183,0)</f>
        <v>0</v>
      </c>
      <c r="BI183" s="231">
        <f>IF(N183="nulová",J183,0)</f>
        <v>0</v>
      </c>
      <c r="BJ183" s="23" t="s">
        <v>24</v>
      </c>
      <c r="BK183" s="231">
        <f>ROUND(I183*H183,2)</f>
        <v>0</v>
      </c>
      <c r="BL183" s="23" t="s">
        <v>147</v>
      </c>
      <c r="BM183" s="23" t="s">
        <v>297</v>
      </c>
    </row>
    <row r="184" s="1" customFormat="1">
      <c r="B184" s="45"/>
      <c r="C184" s="73"/>
      <c r="D184" s="232" t="s">
        <v>149</v>
      </c>
      <c r="E184" s="73"/>
      <c r="F184" s="233" t="s">
        <v>288</v>
      </c>
      <c r="G184" s="73"/>
      <c r="H184" s="73"/>
      <c r="I184" s="190"/>
      <c r="J184" s="73"/>
      <c r="K184" s="73"/>
      <c r="L184" s="71"/>
      <c r="M184" s="234"/>
      <c r="N184" s="46"/>
      <c r="O184" s="46"/>
      <c r="P184" s="46"/>
      <c r="Q184" s="46"/>
      <c r="R184" s="46"/>
      <c r="S184" s="46"/>
      <c r="T184" s="94"/>
      <c r="AT184" s="23" t="s">
        <v>149</v>
      </c>
      <c r="AU184" s="23" t="s">
        <v>86</v>
      </c>
    </row>
    <row r="185" s="11" customFormat="1">
      <c r="B185" s="235"/>
      <c r="C185" s="236"/>
      <c r="D185" s="232" t="s">
        <v>151</v>
      </c>
      <c r="E185" s="237" t="s">
        <v>22</v>
      </c>
      <c r="F185" s="238" t="s">
        <v>298</v>
      </c>
      <c r="G185" s="236"/>
      <c r="H185" s="239">
        <v>2345.9899999999998</v>
      </c>
      <c r="I185" s="240"/>
      <c r="J185" s="236"/>
      <c r="K185" s="236"/>
      <c r="L185" s="241"/>
      <c r="M185" s="242"/>
      <c r="N185" s="243"/>
      <c r="O185" s="243"/>
      <c r="P185" s="243"/>
      <c r="Q185" s="243"/>
      <c r="R185" s="243"/>
      <c r="S185" s="243"/>
      <c r="T185" s="244"/>
      <c r="AT185" s="245" t="s">
        <v>151</v>
      </c>
      <c r="AU185" s="245" t="s">
        <v>86</v>
      </c>
      <c r="AV185" s="11" t="s">
        <v>86</v>
      </c>
      <c r="AW185" s="11" t="s">
        <v>39</v>
      </c>
      <c r="AX185" s="11" t="s">
        <v>24</v>
      </c>
      <c r="AY185" s="245" t="s">
        <v>140</v>
      </c>
    </row>
    <row r="186" s="1" customFormat="1" ht="38.25" customHeight="1">
      <c r="B186" s="45"/>
      <c r="C186" s="220" t="s">
        <v>299</v>
      </c>
      <c r="D186" s="220" t="s">
        <v>142</v>
      </c>
      <c r="E186" s="221" t="s">
        <v>300</v>
      </c>
      <c r="F186" s="222" t="s">
        <v>301</v>
      </c>
      <c r="G186" s="223" t="s">
        <v>173</v>
      </c>
      <c r="H186" s="224">
        <v>19.728000000000002</v>
      </c>
      <c r="I186" s="225"/>
      <c r="J186" s="226">
        <f>ROUND(I186*H186,2)</f>
        <v>0</v>
      </c>
      <c r="K186" s="222" t="s">
        <v>146</v>
      </c>
      <c r="L186" s="71"/>
      <c r="M186" s="227" t="s">
        <v>22</v>
      </c>
      <c r="N186" s="228" t="s">
        <v>47</v>
      </c>
      <c r="O186" s="46"/>
      <c r="P186" s="229">
        <f>O186*H186</f>
        <v>0</v>
      </c>
      <c r="Q186" s="229">
        <v>0</v>
      </c>
      <c r="R186" s="229">
        <f>Q186*H186</f>
        <v>0</v>
      </c>
      <c r="S186" s="229">
        <v>0</v>
      </c>
      <c r="T186" s="230">
        <f>S186*H186</f>
        <v>0</v>
      </c>
      <c r="AR186" s="23" t="s">
        <v>147</v>
      </c>
      <c r="AT186" s="23" t="s">
        <v>142</v>
      </c>
      <c r="AU186" s="23" t="s">
        <v>86</v>
      </c>
      <c r="AY186" s="23" t="s">
        <v>140</v>
      </c>
      <c r="BE186" s="231">
        <f>IF(N186="základní",J186,0)</f>
        <v>0</v>
      </c>
      <c r="BF186" s="231">
        <f>IF(N186="snížená",J186,0)</f>
        <v>0</v>
      </c>
      <c r="BG186" s="231">
        <f>IF(N186="zákl. přenesená",J186,0)</f>
        <v>0</v>
      </c>
      <c r="BH186" s="231">
        <f>IF(N186="sníž. přenesená",J186,0)</f>
        <v>0</v>
      </c>
      <c r="BI186" s="231">
        <f>IF(N186="nulová",J186,0)</f>
        <v>0</v>
      </c>
      <c r="BJ186" s="23" t="s">
        <v>24</v>
      </c>
      <c r="BK186" s="231">
        <f>ROUND(I186*H186,2)</f>
        <v>0</v>
      </c>
      <c r="BL186" s="23" t="s">
        <v>147</v>
      </c>
      <c r="BM186" s="23" t="s">
        <v>302</v>
      </c>
    </row>
    <row r="187" s="1" customFormat="1">
      <c r="B187" s="45"/>
      <c r="C187" s="73"/>
      <c r="D187" s="232" t="s">
        <v>149</v>
      </c>
      <c r="E187" s="73"/>
      <c r="F187" s="233" t="s">
        <v>303</v>
      </c>
      <c r="G187" s="73"/>
      <c r="H187" s="73"/>
      <c r="I187" s="190"/>
      <c r="J187" s="73"/>
      <c r="K187" s="73"/>
      <c r="L187" s="71"/>
      <c r="M187" s="234"/>
      <c r="N187" s="46"/>
      <c r="O187" s="46"/>
      <c r="P187" s="46"/>
      <c r="Q187" s="46"/>
      <c r="R187" s="46"/>
      <c r="S187" s="46"/>
      <c r="T187" s="94"/>
      <c r="AT187" s="23" t="s">
        <v>149</v>
      </c>
      <c r="AU187" s="23" t="s">
        <v>86</v>
      </c>
    </row>
    <row r="188" s="11" customFormat="1">
      <c r="B188" s="235"/>
      <c r="C188" s="236"/>
      <c r="D188" s="232" t="s">
        <v>151</v>
      </c>
      <c r="E188" s="237" t="s">
        <v>22</v>
      </c>
      <c r="F188" s="238" t="s">
        <v>190</v>
      </c>
      <c r="G188" s="236"/>
      <c r="H188" s="239">
        <v>19.728000000000002</v>
      </c>
      <c r="I188" s="240"/>
      <c r="J188" s="236"/>
      <c r="K188" s="236"/>
      <c r="L188" s="241"/>
      <c r="M188" s="242"/>
      <c r="N188" s="243"/>
      <c r="O188" s="243"/>
      <c r="P188" s="243"/>
      <c r="Q188" s="243"/>
      <c r="R188" s="243"/>
      <c r="S188" s="243"/>
      <c r="T188" s="244"/>
      <c r="AT188" s="245" t="s">
        <v>151</v>
      </c>
      <c r="AU188" s="245" t="s">
        <v>86</v>
      </c>
      <c r="AV188" s="11" t="s">
        <v>86</v>
      </c>
      <c r="AW188" s="11" t="s">
        <v>39</v>
      </c>
      <c r="AX188" s="11" t="s">
        <v>24</v>
      </c>
      <c r="AY188" s="245" t="s">
        <v>140</v>
      </c>
    </row>
    <row r="189" s="1" customFormat="1" ht="16.5" customHeight="1">
      <c r="B189" s="45"/>
      <c r="C189" s="220" t="s">
        <v>304</v>
      </c>
      <c r="D189" s="220" t="s">
        <v>142</v>
      </c>
      <c r="E189" s="221" t="s">
        <v>305</v>
      </c>
      <c r="F189" s="222" t="s">
        <v>306</v>
      </c>
      <c r="G189" s="223" t="s">
        <v>173</v>
      </c>
      <c r="H189" s="224">
        <v>537.524</v>
      </c>
      <c r="I189" s="225"/>
      <c r="J189" s="226">
        <f>ROUND(I189*H189,2)</f>
        <v>0</v>
      </c>
      <c r="K189" s="222" t="s">
        <v>146</v>
      </c>
      <c r="L189" s="71"/>
      <c r="M189" s="227" t="s">
        <v>22</v>
      </c>
      <c r="N189" s="228" t="s">
        <v>47</v>
      </c>
      <c r="O189" s="46"/>
      <c r="P189" s="229">
        <f>O189*H189</f>
        <v>0</v>
      </c>
      <c r="Q189" s="229">
        <v>0</v>
      </c>
      <c r="R189" s="229">
        <f>Q189*H189</f>
        <v>0</v>
      </c>
      <c r="S189" s="229">
        <v>0</v>
      </c>
      <c r="T189" s="230">
        <f>S189*H189</f>
        <v>0</v>
      </c>
      <c r="AR189" s="23" t="s">
        <v>147</v>
      </c>
      <c r="AT189" s="23" t="s">
        <v>142</v>
      </c>
      <c r="AU189" s="23" t="s">
        <v>86</v>
      </c>
      <c r="AY189" s="23" t="s">
        <v>140</v>
      </c>
      <c r="BE189" s="231">
        <f>IF(N189="základní",J189,0)</f>
        <v>0</v>
      </c>
      <c r="BF189" s="231">
        <f>IF(N189="snížená",J189,0)</f>
        <v>0</v>
      </c>
      <c r="BG189" s="231">
        <f>IF(N189="zákl. přenesená",J189,0)</f>
        <v>0</v>
      </c>
      <c r="BH189" s="231">
        <f>IF(N189="sníž. přenesená",J189,0)</f>
        <v>0</v>
      </c>
      <c r="BI189" s="231">
        <f>IF(N189="nulová",J189,0)</f>
        <v>0</v>
      </c>
      <c r="BJ189" s="23" t="s">
        <v>24</v>
      </c>
      <c r="BK189" s="231">
        <f>ROUND(I189*H189,2)</f>
        <v>0</v>
      </c>
      <c r="BL189" s="23" t="s">
        <v>147</v>
      </c>
      <c r="BM189" s="23" t="s">
        <v>307</v>
      </c>
    </row>
    <row r="190" s="1" customFormat="1">
      <c r="B190" s="45"/>
      <c r="C190" s="73"/>
      <c r="D190" s="232" t="s">
        <v>149</v>
      </c>
      <c r="E190" s="73"/>
      <c r="F190" s="233" t="s">
        <v>308</v>
      </c>
      <c r="G190" s="73"/>
      <c r="H190" s="73"/>
      <c r="I190" s="190"/>
      <c r="J190" s="73"/>
      <c r="K190" s="73"/>
      <c r="L190" s="71"/>
      <c r="M190" s="234"/>
      <c r="N190" s="46"/>
      <c r="O190" s="46"/>
      <c r="P190" s="46"/>
      <c r="Q190" s="46"/>
      <c r="R190" s="46"/>
      <c r="S190" s="46"/>
      <c r="T190" s="94"/>
      <c r="AT190" s="23" t="s">
        <v>149</v>
      </c>
      <c r="AU190" s="23" t="s">
        <v>86</v>
      </c>
    </row>
    <row r="191" s="11" customFormat="1">
      <c r="B191" s="235"/>
      <c r="C191" s="236"/>
      <c r="D191" s="232" t="s">
        <v>151</v>
      </c>
      <c r="E191" s="237" t="s">
        <v>22</v>
      </c>
      <c r="F191" s="238" t="s">
        <v>309</v>
      </c>
      <c r="G191" s="236"/>
      <c r="H191" s="239">
        <v>537.524</v>
      </c>
      <c r="I191" s="240"/>
      <c r="J191" s="236"/>
      <c r="K191" s="236"/>
      <c r="L191" s="241"/>
      <c r="M191" s="242"/>
      <c r="N191" s="243"/>
      <c r="O191" s="243"/>
      <c r="P191" s="243"/>
      <c r="Q191" s="243"/>
      <c r="R191" s="243"/>
      <c r="S191" s="243"/>
      <c r="T191" s="244"/>
      <c r="AT191" s="245" t="s">
        <v>151</v>
      </c>
      <c r="AU191" s="245" t="s">
        <v>86</v>
      </c>
      <c r="AV191" s="11" t="s">
        <v>86</v>
      </c>
      <c r="AW191" s="11" t="s">
        <v>39</v>
      </c>
      <c r="AX191" s="11" t="s">
        <v>76</v>
      </c>
      <c r="AY191" s="245" t="s">
        <v>140</v>
      </c>
    </row>
    <row r="192" s="12" customFormat="1">
      <c r="B192" s="246"/>
      <c r="C192" s="247"/>
      <c r="D192" s="232" t="s">
        <v>151</v>
      </c>
      <c r="E192" s="248" t="s">
        <v>22</v>
      </c>
      <c r="F192" s="249" t="s">
        <v>158</v>
      </c>
      <c r="G192" s="247"/>
      <c r="H192" s="250">
        <v>537.524</v>
      </c>
      <c r="I192" s="251"/>
      <c r="J192" s="247"/>
      <c r="K192" s="247"/>
      <c r="L192" s="252"/>
      <c r="M192" s="253"/>
      <c r="N192" s="254"/>
      <c r="O192" s="254"/>
      <c r="P192" s="254"/>
      <c r="Q192" s="254"/>
      <c r="R192" s="254"/>
      <c r="S192" s="254"/>
      <c r="T192" s="255"/>
      <c r="AT192" s="256" t="s">
        <v>151</v>
      </c>
      <c r="AU192" s="256" t="s">
        <v>86</v>
      </c>
      <c r="AV192" s="12" t="s">
        <v>147</v>
      </c>
      <c r="AW192" s="12" t="s">
        <v>6</v>
      </c>
      <c r="AX192" s="12" t="s">
        <v>24</v>
      </c>
      <c r="AY192" s="256" t="s">
        <v>140</v>
      </c>
    </row>
    <row r="193" s="1" customFormat="1" ht="16.5" customHeight="1">
      <c r="B193" s="45"/>
      <c r="C193" s="220" t="s">
        <v>310</v>
      </c>
      <c r="D193" s="220" t="s">
        <v>142</v>
      </c>
      <c r="E193" s="221" t="s">
        <v>311</v>
      </c>
      <c r="F193" s="222" t="s">
        <v>312</v>
      </c>
      <c r="G193" s="223" t="s">
        <v>243</v>
      </c>
      <c r="H193" s="224">
        <v>537.524</v>
      </c>
      <c r="I193" s="225"/>
      <c r="J193" s="226">
        <f>ROUND(I193*H193,2)</f>
        <v>0</v>
      </c>
      <c r="K193" s="222" t="s">
        <v>146</v>
      </c>
      <c r="L193" s="71"/>
      <c r="M193" s="227" t="s">
        <v>22</v>
      </c>
      <c r="N193" s="228" t="s">
        <v>47</v>
      </c>
      <c r="O193" s="46"/>
      <c r="P193" s="229">
        <f>O193*H193</f>
        <v>0</v>
      </c>
      <c r="Q193" s="229">
        <v>0</v>
      </c>
      <c r="R193" s="229">
        <f>Q193*H193</f>
        <v>0</v>
      </c>
      <c r="S193" s="229">
        <v>0</v>
      </c>
      <c r="T193" s="230">
        <f>S193*H193</f>
        <v>0</v>
      </c>
      <c r="AR193" s="23" t="s">
        <v>147</v>
      </c>
      <c r="AT193" s="23" t="s">
        <v>142</v>
      </c>
      <c r="AU193" s="23" t="s">
        <v>86</v>
      </c>
      <c r="AY193" s="23" t="s">
        <v>140</v>
      </c>
      <c r="BE193" s="231">
        <f>IF(N193="základní",J193,0)</f>
        <v>0</v>
      </c>
      <c r="BF193" s="231">
        <f>IF(N193="snížená",J193,0)</f>
        <v>0</v>
      </c>
      <c r="BG193" s="231">
        <f>IF(N193="zákl. přenesená",J193,0)</f>
        <v>0</v>
      </c>
      <c r="BH193" s="231">
        <f>IF(N193="sníž. přenesená",J193,0)</f>
        <v>0</v>
      </c>
      <c r="BI193" s="231">
        <f>IF(N193="nulová",J193,0)</f>
        <v>0</v>
      </c>
      <c r="BJ193" s="23" t="s">
        <v>24</v>
      </c>
      <c r="BK193" s="231">
        <f>ROUND(I193*H193,2)</f>
        <v>0</v>
      </c>
      <c r="BL193" s="23" t="s">
        <v>147</v>
      </c>
      <c r="BM193" s="23" t="s">
        <v>313</v>
      </c>
    </row>
    <row r="194" s="1" customFormat="1">
      <c r="B194" s="45"/>
      <c r="C194" s="73"/>
      <c r="D194" s="232" t="s">
        <v>149</v>
      </c>
      <c r="E194" s="73"/>
      <c r="F194" s="233" t="s">
        <v>308</v>
      </c>
      <c r="G194" s="73"/>
      <c r="H194" s="73"/>
      <c r="I194" s="190"/>
      <c r="J194" s="73"/>
      <c r="K194" s="73"/>
      <c r="L194" s="71"/>
      <c r="M194" s="234"/>
      <c r="N194" s="46"/>
      <c r="O194" s="46"/>
      <c r="P194" s="46"/>
      <c r="Q194" s="46"/>
      <c r="R194" s="46"/>
      <c r="S194" s="46"/>
      <c r="T194" s="94"/>
      <c r="AT194" s="23" t="s">
        <v>149</v>
      </c>
      <c r="AU194" s="23" t="s">
        <v>86</v>
      </c>
    </row>
    <row r="195" s="11" customFormat="1">
      <c r="B195" s="235"/>
      <c r="C195" s="236"/>
      <c r="D195" s="232" t="s">
        <v>151</v>
      </c>
      <c r="E195" s="237" t="s">
        <v>22</v>
      </c>
      <c r="F195" s="238" t="s">
        <v>314</v>
      </c>
      <c r="G195" s="236"/>
      <c r="H195" s="239">
        <v>537.524</v>
      </c>
      <c r="I195" s="240"/>
      <c r="J195" s="236"/>
      <c r="K195" s="236"/>
      <c r="L195" s="241"/>
      <c r="M195" s="242"/>
      <c r="N195" s="243"/>
      <c r="O195" s="243"/>
      <c r="P195" s="243"/>
      <c r="Q195" s="243"/>
      <c r="R195" s="243"/>
      <c r="S195" s="243"/>
      <c r="T195" s="244"/>
      <c r="AT195" s="245" t="s">
        <v>151</v>
      </c>
      <c r="AU195" s="245" t="s">
        <v>86</v>
      </c>
      <c r="AV195" s="11" t="s">
        <v>86</v>
      </c>
      <c r="AW195" s="11" t="s">
        <v>39</v>
      </c>
      <c r="AX195" s="11" t="s">
        <v>24</v>
      </c>
      <c r="AY195" s="245" t="s">
        <v>140</v>
      </c>
    </row>
    <row r="196" s="1" customFormat="1" ht="25.5" customHeight="1">
      <c r="B196" s="45"/>
      <c r="C196" s="220" t="s">
        <v>315</v>
      </c>
      <c r="D196" s="220" t="s">
        <v>142</v>
      </c>
      <c r="E196" s="221" t="s">
        <v>316</v>
      </c>
      <c r="F196" s="222" t="s">
        <v>317</v>
      </c>
      <c r="G196" s="223" t="s">
        <v>173</v>
      </c>
      <c r="H196" s="224">
        <v>741.61599999999999</v>
      </c>
      <c r="I196" s="225"/>
      <c r="J196" s="226">
        <f>ROUND(I196*H196,2)</f>
        <v>0</v>
      </c>
      <c r="K196" s="222" t="s">
        <v>146</v>
      </c>
      <c r="L196" s="71"/>
      <c r="M196" s="227" t="s">
        <v>22</v>
      </c>
      <c r="N196" s="228" t="s">
        <v>47</v>
      </c>
      <c r="O196" s="46"/>
      <c r="P196" s="229">
        <f>O196*H196</f>
        <v>0</v>
      </c>
      <c r="Q196" s="229">
        <v>0</v>
      </c>
      <c r="R196" s="229">
        <f>Q196*H196</f>
        <v>0</v>
      </c>
      <c r="S196" s="229">
        <v>0</v>
      </c>
      <c r="T196" s="230">
        <f>S196*H196</f>
        <v>0</v>
      </c>
      <c r="AR196" s="23" t="s">
        <v>147</v>
      </c>
      <c r="AT196" s="23" t="s">
        <v>142</v>
      </c>
      <c r="AU196" s="23" t="s">
        <v>86</v>
      </c>
      <c r="AY196" s="23" t="s">
        <v>140</v>
      </c>
      <c r="BE196" s="231">
        <f>IF(N196="základní",J196,0)</f>
        <v>0</v>
      </c>
      <c r="BF196" s="231">
        <f>IF(N196="snížená",J196,0)</f>
        <v>0</v>
      </c>
      <c r="BG196" s="231">
        <f>IF(N196="zákl. přenesená",J196,0)</f>
        <v>0</v>
      </c>
      <c r="BH196" s="231">
        <f>IF(N196="sníž. přenesená",J196,0)</f>
        <v>0</v>
      </c>
      <c r="BI196" s="231">
        <f>IF(N196="nulová",J196,0)</f>
        <v>0</v>
      </c>
      <c r="BJ196" s="23" t="s">
        <v>24</v>
      </c>
      <c r="BK196" s="231">
        <f>ROUND(I196*H196,2)</f>
        <v>0</v>
      </c>
      <c r="BL196" s="23" t="s">
        <v>147</v>
      </c>
      <c r="BM196" s="23" t="s">
        <v>318</v>
      </c>
    </row>
    <row r="197" s="1" customFormat="1">
      <c r="B197" s="45"/>
      <c r="C197" s="73"/>
      <c r="D197" s="232" t="s">
        <v>149</v>
      </c>
      <c r="E197" s="73"/>
      <c r="F197" s="233" t="s">
        <v>319</v>
      </c>
      <c r="G197" s="73"/>
      <c r="H197" s="73"/>
      <c r="I197" s="190"/>
      <c r="J197" s="73"/>
      <c r="K197" s="73"/>
      <c r="L197" s="71"/>
      <c r="M197" s="234"/>
      <c r="N197" s="46"/>
      <c r="O197" s="46"/>
      <c r="P197" s="46"/>
      <c r="Q197" s="46"/>
      <c r="R197" s="46"/>
      <c r="S197" s="46"/>
      <c r="T197" s="94"/>
      <c r="AT197" s="23" t="s">
        <v>149</v>
      </c>
      <c r="AU197" s="23" t="s">
        <v>86</v>
      </c>
    </row>
    <row r="198" s="11" customFormat="1">
      <c r="B198" s="235"/>
      <c r="C198" s="236"/>
      <c r="D198" s="232" t="s">
        <v>151</v>
      </c>
      <c r="E198" s="237" t="s">
        <v>22</v>
      </c>
      <c r="F198" s="238" t="s">
        <v>320</v>
      </c>
      <c r="G198" s="236"/>
      <c r="H198" s="239">
        <v>304.66800000000001</v>
      </c>
      <c r="I198" s="240"/>
      <c r="J198" s="236"/>
      <c r="K198" s="236"/>
      <c r="L198" s="241"/>
      <c r="M198" s="242"/>
      <c r="N198" s="243"/>
      <c r="O198" s="243"/>
      <c r="P198" s="243"/>
      <c r="Q198" s="243"/>
      <c r="R198" s="243"/>
      <c r="S198" s="243"/>
      <c r="T198" s="244"/>
      <c r="AT198" s="245" t="s">
        <v>151</v>
      </c>
      <c r="AU198" s="245" t="s">
        <v>86</v>
      </c>
      <c r="AV198" s="11" t="s">
        <v>86</v>
      </c>
      <c r="AW198" s="11" t="s">
        <v>39</v>
      </c>
      <c r="AX198" s="11" t="s">
        <v>76</v>
      </c>
      <c r="AY198" s="245" t="s">
        <v>140</v>
      </c>
    </row>
    <row r="199" s="11" customFormat="1">
      <c r="B199" s="235"/>
      <c r="C199" s="236"/>
      <c r="D199" s="232" t="s">
        <v>151</v>
      </c>
      <c r="E199" s="237" t="s">
        <v>22</v>
      </c>
      <c r="F199" s="238" t="s">
        <v>321</v>
      </c>
      <c r="G199" s="236"/>
      <c r="H199" s="239">
        <v>31.289999999999999</v>
      </c>
      <c r="I199" s="240"/>
      <c r="J199" s="236"/>
      <c r="K199" s="236"/>
      <c r="L199" s="241"/>
      <c r="M199" s="242"/>
      <c r="N199" s="243"/>
      <c r="O199" s="243"/>
      <c r="P199" s="243"/>
      <c r="Q199" s="243"/>
      <c r="R199" s="243"/>
      <c r="S199" s="243"/>
      <c r="T199" s="244"/>
      <c r="AT199" s="245" t="s">
        <v>151</v>
      </c>
      <c r="AU199" s="245" t="s">
        <v>86</v>
      </c>
      <c r="AV199" s="11" t="s">
        <v>86</v>
      </c>
      <c r="AW199" s="11" t="s">
        <v>39</v>
      </c>
      <c r="AX199" s="11" t="s">
        <v>76</v>
      </c>
      <c r="AY199" s="245" t="s">
        <v>140</v>
      </c>
    </row>
    <row r="200" s="11" customFormat="1">
      <c r="B200" s="235"/>
      <c r="C200" s="236"/>
      <c r="D200" s="232" t="s">
        <v>151</v>
      </c>
      <c r="E200" s="237" t="s">
        <v>22</v>
      </c>
      <c r="F200" s="238" t="s">
        <v>322</v>
      </c>
      <c r="G200" s="236"/>
      <c r="H200" s="239">
        <v>265.35599999999999</v>
      </c>
      <c r="I200" s="240"/>
      <c r="J200" s="236"/>
      <c r="K200" s="236"/>
      <c r="L200" s="241"/>
      <c r="M200" s="242"/>
      <c r="N200" s="243"/>
      <c r="O200" s="243"/>
      <c r="P200" s="243"/>
      <c r="Q200" s="243"/>
      <c r="R200" s="243"/>
      <c r="S200" s="243"/>
      <c r="T200" s="244"/>
      <c r="AT200" s="245" t="s">
        <v>151</v>
      </c>
      <c r="AU200" s="245" t="s">
        <v>86</v>
      </c>
      <c r="AV200" s="11" t="s">
        <v>86</v>
      </c>
      <c r="AW200" s="11" t="s">
        <v>39</v>
      </c>
      <c r="AX200" s="11" t="s">
        <v>76</v>
      </c>
      <c r="AY200" s="245" t="s">
        <v>140</v>
      </c>
    </row>
    <row r="201" s="11" customFormat="1">
      <c r="B201" s="235"/>
      <c r="C201" s="236"/>
      <c r="D201" s="232" t="s">
        <v>151</v>
      </c>
      <c r="E201" s="237" t="s">
        <v>22</v>
      </c>
      <c r="F201" s="238" t="s">
        <v>323</v>
      </c>
      <c r="G201" s="236"/>
      <c r="H201" s="239">
        <v>36.908000000000001</v>
      </c>
      <c r="I201" s="240"/>
      <c r="J201" s="236"/>
      <c r="K201" s="236"/>
      <c r="L201" s="241"/>
      <c r="M201" s="242"/>
      <c r="N201" s="243"/>
      <c r="O201" s="243"/>
      <c r="P201" s="243"/>
      <c r="Q201" s="243"/>
      <c r="R201" s="243"/>
      <c r="S201" s="243"/>
      <c r="T201" s="244"/>
      <c r="AT201" s="245" t="s">
        <v>151</v>
      </c>
      <c r="AU201" s="245" t="s">
        <v>86</v>
      </c>
      <c r="AV201" s="11" t="s">
        <v>86</v>
      </c>
      <c r="AW201" s="11" t="s">
        <v>39</v>
      </c>
      <c r="AX201" s="11" t="s">
        <v>76</v>
      </c>
      <c r="AY201" s="245" t="s">
        <v>140</v>
      </c>
    </row>
    <row r="202" s="11" customFormat="1">
      <c r="B202" s="235"/>
      <c r="C202" s="236"/>
      <c r="D202" s="232" t="s">
        <v>151</v>
      </c>
      <c r="E202" s="237" t="s">
        <v>22</v>
      </c>
      <c r="F202" s="238" t="s">
        <v>324</v>
      </c>
      <c r="G202" s="236"/>
      <c r="H202" s="239">
        <v>68.325999999999993</v>
      </c>
      <c r="I202" s="240"/>
      <c r="J202" s="236"/>
      <c r="K202" s="236"/>
      <c r="L202" s="241"/>
      <c r="M202" s="242"/>
      <c r="N202" s="243"/>
      <c r="O202" s="243"/>
      <c r="P202" s="243"/>
      <c r="Q202" s="243"/>
      <c r="R202" s="243"/>
      <c r="S202" s="243"/>
      <c r="T202" s="244"/>
      <c r="AT202" s="245" t="s">
        <v>151</v>
      </c>
      <c r="AU202" s="245" t="s">
        <v>86</v>
      </c>
      <c r="AV202" s="11" t="s">
        <v>86</v>
      </c>
      <c r="AW202" s="11" t="s">
        <v>39</v>
      </c>
      <c r="AX202" s="11" t="s">
        <v>76</v>
      </c>
      <c r="AY202" s="245" t="s">
        <v>140</v>
      </c>
    </row>
    <row r="203" s="11" customFormat="1">
      <c r="B203" s="235"/>
      <c r="C203" s="236"/>
      <c r="D203" s="232" t="s">
        <v>151</v>
      </c>
      <c r="E203" s="237" t="s">
        <v>22</v>
      </c>
      <c r="F203" s="238" t="s">
        <v>325</v>
      </c>
      <c r="G203" s="236"/>
      <c r="H203" s="239">
        <v>35.067999999999998</v>
      </c>
      <c r="I203" s="240"/>
      <c r="J203" s="236"/>
      <c r="K203" s="236"/>
      <c r="L203" s="241"/>
      <c r="M203" s="242"/>
      <c r="N203" s="243"/>
      <c r="O203" s="243"/>
      <c r="P203" s="243"/>
      <c r="Q203" s="243"/>
      <c r="R203" s="243"/>
      <c r="S203" s="243"/>
      <c r="T203" s="244"/>
      <c r="AT203" s="245" t="s">
        <v>151</v>
      </c>
      <c r="AU203" s="245" t="s">
        <v>86</v>
      </c>
      <c r="AV203" s="11" t="s">
        <v>86</v>
      </c>
      <c r="AW203" s="11" t="s">
        <v>39</v>
      </c>
      <c r="AX203" s="11" t="s">
        <v>76</v>
      </c>
      <c r="AY203" s="245" t="s">
        <v>140</v>
      </c>
    </row>
    <row r="204" s="12" customFormat="1">
      <c r="B204" s="246"/>
      <c r="C204" s="247"/>
      <c r="D204" s="232" t="s">
        <v>151</v>
      </c>
      <c r="E204" s="248" t="s">
        <v>22</v>
      </c>
      <c r="F204" s="249" t="s">
        <v>158</v>
      </c>
      <c r="G204" s="247"/>
      <c r="H204" s="250">
        <v>741.61599999999999</v>
      </c>
      <c r="I204" s="251"/>
      <c r="J204" s="247"/>
      <c r="K204" s="247"/>
      <c r="L204" s="252"/>
      <c r="M204" s="253"/>
      <c r="N204" s="254"/>
      <c r="O204" s="254"/>
      <c r="P204" s="254"/>
      <c r="Q204" s="254"/>
      <c r="R204" s="254"/>
      <c r="S204" s="254"/>
      <c r="T204" s="255"/>
      <c r="AT204" s="256" t="s">
        <v>151</v>
      </c>
      <c r="AU204" s="256" t="s">
        <v>86</v>
      </c>
      <c r="AV204" s="12" t="s">
        <v>147</v>
      </c>
      <c r="AW204" s="12" t="s">
        <v>39</v>
      </c>
      <c r="AX204" s="12" t="s">
        <v>24</v>
      </c>
      <c r="AY204" s="256" t="s">
        <v>140</v>
      </c>
    </row>
    <row r="205" s="1" customFormat="1" ht="16.5" customHeight="1">
      <c r="B205" s="45"/>
      <c r="C205" s="257" t="s">
        <v>326</v>
      </c>
      <c r="D205" s="257" t="s">
        <v>240</v>
      </c>
      <c r="E205" s="258" t="s">
        <v>327</v>
      </c>
      <c r="F205" s="259" t="s">
        <v>328</v>
      </c>
      <c r="G205" s="260" t="s">
        <v>243</v>
      </c>
      <c r="H205" s="261">
        <v>5.3209999999999997</v>
      </c>
      <c r="I205" s="262"/>
      <c r="J205" s="263">
        <f>ROUND(I205*H205,2)</f>
        <v>0</v>
      </c>
      <c r="K205" s="259" t="s">
        <v>146</v>
      </c>
      <c r="L205" s="264"/>
      <c r="M205" s="265" t="s">
        <v>22</v>
      </c>
      <c r="N205" s="266" t="s">
        <v>47</v>
      </c>
      <c r="O205" s="46"/>
      <c r="P205" s="229">
        <f>O205*H205</f>
        <v>0</v>
      </c>
      <c r="Q205" s="229">
        <v>1</v>
      </c>
      <c r="R205" s="229">
        <f>Q205*H205</f>
        <v>5.3209999999999997</v>
      </c>
      <c r="S205" s="229">
        <v>0</v>
      </c>
      <c r="T205" s="230">
        <f>S205*H205</f>
        <v>0</v>
      </c>
      <c r="AR205" s="23" t="s">
        <v>191</v>
      </c>
      <c r="AT205" s="23" t="s">
        <v>240</v>
      </c>
      <c r="AU205" s="23" t="s">
        <v>86</v>
      </c>
      <c r="AY205" s="23" t="s">
        <v>140</v>
      </c>
      <c r="BE205" s="231">
        <f>IF(N205="základní",J205,0)</f>
        <v>0</v>
      </c>
      <c r="BF205" s="231">
        <f>IF(N205="snížená",J205,0)</f>
        <v>0</v>
      </c>
      <c r="BG205" s="231">
        <f>IF(N205="zákl. přenesená",J205,0)</f>
        <v>0</v>
      </c>
      <c r="BH205" s="231">
        <f>IF(N205="sníž. přenesená",J205,0)</f>
        <v>0</v>
      </c>
      <c r="BI205" s="231">
        <f>IF(N205="nulová",J205,0)</f>
        <v>0</v>
      </c>
      <c r="BJ205" s="23" t="s">
        <v>24</v>
      </c>
      <c r="BK205" s="231">
        <f>ROUND(I205*H205,2)</f>
        <v>0</v>
      </c>
      <c r="BL205" s="23" t="s">
        <v>147</v>
      </c>
      <c r="BM205" s="23" t="s">
        <v>329</v>
      </c>
    </row>
    <row r="206" s="11" customFormat="1">
      <c r="B206" s="235"/>
      <c r="C206" s="236"/>
      <c r="D206" s="232" t="s">
        <v>151</v>
      </c>
      <c r="E206" s="237" t="s">
        <v>22</v>
      </c>
      <c r="F206" s="238" t="s">
        <v>330</v>
      </c>
      <c r="G206" s="236"/>
      <c r="H206" s="239">
        <v>5.3209999999999997</v>
      </c>
      <c r="I206" s="240"/>
      <c r="J206" s="236"/>
      <c r="K206" s="236"/>
      <c r="L206" s="241"/>
      <c r="M206" s="242"/>
      <c r="N206" s="243"/>
      <c r="O206" s="243"/>
      <c r="P206" s="243"/>
      <c r="Q206" s="243"/>
      <c r="R206" s="243"/>
      <c r="S206" s="243"/>
      <c r="T206" s="244"/>
      <c r="AT206" s="245" t="s">
        <v>151</v>
      </c>
      <c r="AU206" s="245" t="s">
        <v>86</v>
      </c>
      <c r="AV206" s="11" t="s">
        <v>86</v>
      </c>
      <c r="AW206" s="11" t="s">
        <v>39</v>
      </c>
      <c r="AX206" s="11" t="s">
        <v>24</v>
      </c>
      <c r="AY206" s="245" t="s">
        <v>140</v>
      </c>
    </row>
    <row r="207" s="1" customFormat="1" ht="38.25" customHeight="1">
      <c r="B207" s="45"/>
      <c r="C207" s="220" t="s">
        <v>331</v>
      </c>
      <c r="D207" s="220" t="s">
        <v>142</v>
      </c>
      <c r="E207" s="221" t="s">
        <v>332</v>
      </c>
      <c r="F207" s="222" t="s">
        <v>333</v>
      </c>
      <c r="G207" s="223" t="s">
        <v>173</v>
      </c>
      <c r="H207" s="224">
        <v>12.846</v>
      </c>
      <c r="I207" s="225"/>
      <c r="J207" s="226">
        <f>ROUND(I207*H207,2)</f>
        <v>0</v>
      </c>
      <c r="K207" s="222" t="s">
        <v>146</v>
      </c>
      <c r="L207" s="71"/>
      <c r="M207" s="227" t="s">
        <v>22</v>
      </c>
      <c r="N207" s="228" t="s">
        <v>47</v>
      </c>
      <c r="O207" s="46"/>
      <c r="P207" s="229">
        <f>O207*H207</f>
        <v>0</v>
      </c>
      <c r="Q207" s="229">
        <v>0</v>
      </c>
      <c r="R207" s="229">
        <f>Q207*H207</f>
        <v>0</v>
      </c>
      <c r="S207" s="229">
        <v>0</v>
      </c>
      <c r="T207" s="230">
        <f>S207*H207</f>
        <v>0</v>
      </c>
      <c r="AR207" s="23" t="s">
        <v>147</v>
      </c>
      <c r="AT207" s="23" t="s">
        <v>142</v>
      </c>
      <c r="AU207" s="23" t="s">
        <v>86</v>
      </c>
      <c r="AY207" s="23" t="s">
        <v>140</v>
      </c>
      <c r="BE207" s="231">
        <f>IF(N207="základní",J207,0)</f>
        <v>0</v>
      </c>
      <c r="BF207" s="231">
        <f>IF(N207="snížená",J207,0)</f>
        <v>0</v>
      </c>
      <c r="BG207" s="231">
        <f>IF(N207="zákl. přenesená",J207,0)</f>
        <v>0</v>
      </c>
      <c r="BH207" s="231">
        <f>IF(N207="sníž. přenesená",J207,0)</f>
        <v>0</v>
      </c>
      <c r="BI207" s="231">
        <f>IF(N207="nulová",J207,0)</f>
        <v>0</v>
      </c>
      <c r="BJ207" s="23" t="s">
        <v>24</v>
      </c>
      <c r="BK207" s="231">
        <f>ROUND(I207*H207,2)</f>
        <v>0</v>
      </c>
      <c r="BL207" s="23" t="s">
        <v>147</v>
      </c>
      <c r="BM207" s="23" t="s">
        <v>334</v>
      </c>
    </row>
    <row r="208" s="1" customFormat="1">
      <c r="B208" s="45"/>
      <c r="C208" s="73"/>
      <c r="D208" s="232" t="s">
        <v>149</v>
      </c>
      <c r="E208" s="73"/>
      <c r="F208" s="233" t="s">
        <v>335</v>
      </c>
      <c r="G208" s="73"/>
      <c r="H208" s="73"/>
      <c r="I208" s="190"/>
      <c r="J208" s="73"/>
      <c r="K208" s="73"/>
      <c r="L208" s="71"/>
      <c r="M208" s="234"/>
      <c r="N208" s="46"/>
      <c r="O208" s="46"/>
      <c r="P208" s="46"/>
      <c r="Q208" s="46"/>
      <c r="R208" s="46"/>
      <c r="S208" s="46"/>
      <c r="T208" s="94"/>
      <c r="AT208" s="23" t="s">
        <v>149</v>
      </c>
      <c r="AU208" s="23" t="s">
        <v>86</v>
      </c>
    </row>
    <row r="209" s="11" customFormat="1">
      <c r="B209" s="235"/>
      <c r="C209" s="236"/>
      <c r="D209" s="232" t="s">
        <v>151</v>
      </c>
      <c r="E209" s="237" t="s">
        <v>22</v>
      </c>
      <c r="F209" s="238" t="s">
        <v>336</v>
      </c>
      <c r="G209" s="236"/>
      <c r="H209" s="239">
        <v>3.1859999999999999</v>
      </c>
      <c r="I209" s="240"/>
      <c r="J209" s="236"/>
      <c r="K209" s="236"/>
      <c r="L209" s="241"/>
      <c r="M209" s="242"/>
      <c r="N209" s="243"/>
      <c r="O209" s="243"/>
      <c r="P209" s="243"/>
      <c r="Q209" s="243"/>
      <c r="R209" s="243"/>
      <c r="S209" s="243"/>
      <c r="T209" s="244"/>
      <c r="AT209" s="245" t="s">
        <v>151</v>
      </c>
      <c r="AU209" s="245" t="s">
        <v>86</v>
      </c>
      <c r="AV209" s="11" t="s">
        <v>86</v>
      </c>
      <c r="AW209" s="11" t="s">
        <v>39</v>
      </c>
      <c r="AX209" s="11" t="s">
        <v>76</v>
      </c>
      <c r="AY209" s="245" t="s">
        <v>140</v>
      </c>
    </row>
    <row r="210" s="11" customFormat="1">
      <c r="B210" s="235"/>
      <c r="C210" s="236"/>
      <c r="D210" s="232" t="s">
        <v>151</v>
      </c>
      <c r="E210" s="237" t="s">
        <v>22</v>
      </c>
      <c r="F210" s="238" t="s">
        <v>337</v>
      </c>
      <c r="G210" s="236"/>
      <c r="H210" s="239">
        <v>9.6600000000000001</v>
      </c>
      <c r="I210" s="240"/>
      <c r="J210" s="236"/>
      <c r="K210" s="236"/>
      <c r="L210" s="241"/>
      <c r="M210" s="242"/>
      <c r="N210" s="243"/>
      <c r="O210" s="243"/>
      <c r="P210" s="243"/>
      <c r="Q210" s="243"/>
      <c r="R210" s="243"/>
      <c r="S210" s="243"/>
      <c r="T210" s="244"/>
      <c r="AT210" s="245" t="s">
        <v>151</v>
      </c>
      <c r="AU210" s="245" t="s">
        <v>86</v>
      </c>
      <c r="AV210" s="11" t="s">
        <v>86</v>
      </c>
      <c r="AW210" s="11" t="s">
        <v>39</v>
      </c>
      <c r="AX210" s="11" t="s">
        <v>76</v>
      </c>
      <c r="AY210" s="245" t="s">
        <v>140</v>
      </c>
    </row>
    <row r="211" s="12" customFormat="1">
      <c r="B211" s="246"/>
      <c r="C211" s="247"/>
      <c r="D211" s="232" t="s">
        <v>151</v>
      </c>
      <c r="E211" s="248" t="s">
        <v>22</v>
      </c>
      <c r="F211" s="249" t="s">
        <v>158</v>
      </c>
      <c r="G211" s="247"/>
      <c r="H211" s="250">
        <v>12.846</v>
      </c>
      <c r="I211" s="251"/>
      <c r="J211" s="247"/>
      <c r="K211" s="247"/>
      <c r="L211" s="252"/>
      <c r="M211" s="253"/>
      <c r="N211" s="254"/>
      <c r="O211" s="254"/>
      <c r="P211" s="254"/>
      <c r="Q211" s="254"/>
      <c r="R211" s="254"/>
      <c r="S211" s="254"/>
      <c r="T211" s="255"/>
      <c r="AT211" s="256" t="s">
        <v>151</v>
      </c>
      <c r="AU211" s="256" t="s">
        <v>86</v>
      </c>
      <c r="AV211" s="12" t="s">
        <v>147</v>
      </c>
      <c r="AW211" s="12" t="s">
        <v>39</v>
      </c>
      <c r="AX211" s="12" t="s">
        <v>24</v>
      </c>
      <c r="AY211" s="256" t="s">
        <v>140</v>
      </c>
    </row>
    <row r="212" s="10" customFormat="1" ht="29.88" customHeight="1">
      <c r="B212" s="204"/>
      <c r="C212" s="205"/>
      <c r="D212" s="206" t="s">
        <v>75</v>
      </c>
      <c r="E212" s="218" t="s">
        <v>86</v>
      </c>
      <c r="F212" s="218" t="s">
        <v>338</v>
      </c>
      <c r="G212" s="205"/>
      <c r="H212" s="205"/>
      <c r="I212" s="208"/>
      <c r="J212" s="219">
        <f>BK212</f>
        <v>0</v>
      </c>
      <c r="K212" s="205"/>
      <c r="L212" s="210"/>
      <c r="M212" s="211"/>
      <c r="N212" s="212"/>
      <c r="O212" s="212"/>
      <c r="P212" s="213">
        <f>SUM(P213:P256)</f>
        <v>0</v>
      </c>
      <c r="Q212" s="212"/>
      <c r="R212" s="213">
        <f>SUM(R213:R256)</f>
        <v>443.23123549883394</v>
      </c>
      <c r="S212" s="212"/>
      <c r="T212" s="214">
        <f>SUM(T213:T256)</f>
        <v>0</v>
      </c>
      <c r="AR212" s="215" t="s">
        <v>24</v>
      </c>
      <c r="AT212" s="216" t="s">
        <v>75</v>
      </c>
      <c r="AU212" s="216" t="s">
        <v>24</v>
      </c>
      <c r="AY212" s="215" t="s">
        <v>140</v>
      </c>
      <c r="BK212" s="217">
        <f>SUM(BK213:BK256)</f>
        <v>0</v>
      </c>
    </row>
    <row r="213" s="1" customFormat="1" ht="16.5" customHeight="1">
      <c r="B213" s="45"/>
      <c r="C213" s="220" t="s">
        <v>339</v>
      </c>
      <c r="D213" s="220" t="s">
        <v>142</v>
      </c>
      <c r="E213" s="221" t="s">
        <v>340</v>
      </c>
      <c r="F213" s="222" t="s">
        <v>341</v>
      </c>
      <c r="G213" s="223" t="s">
        <v>166</v>
      </c>
      <c r="H213" s="224">
        <v>35.399999999999999</v>
      </c>
      <c r="I213" s="225"/>
      <c r="J213" s="226">
        <f>ROUND(I213*H213,2)</f>
        <v>0</v>
      </c>
      <c r="K213" s="222" t="s">
        <v>146</v>
      </c>
      <c r="L213" s="71"/>
      <c r="M213" s="227" t="s">
        <v>22</v>
      </c>
      <c r="N213" s="228" t="s">
        <v>47</v>
      </c>
      <c r="O213" s="46"/>
      <c r="P213" s="229">
        <f>O213*H213</f>
        <v>0</v>
      </c>
      <c r="Q213" s="229">
        <v>0.00114</v>
      </c>
      <c r="R213" s="229">
        <f>Q213*H213</f>
        <v>0.040355999999999996</v>
      </c>
      <c r="S213" s="229">
        <v>0</v>
      </c>
      <c r="T213" s="230">
        <f>S213*H213</f>
        <v>0</v>
      </c>
      <c r="AR213" s="23" t="s">
        <v>147</v>
      </c>
      <c r="AT213" s="23" t="s">
        <v>142</v>
      </c>
      <c r="AU213" s="23" t="s">
        <v>86</v>
      </c>
      <c r="AY213" s="23" t="s">
        <v>140</v>
      </c>
      <c r="BE213" s="231">
        <f>IF(N213="základní",J213,0)</f>
        <v>0</v>
      </c>
      <c r="BF213" s="231">
        <f>IF(N213="snížená",J213,0)</f>
        <v>0</v>
      </c>
      <c r="BG213" s="231">
        <f>IF(N213="zákl. přenesená",J213,0)</f>
        <v>0</v>
      </c>
      <c r="BH213" s="231">
        <f>IF(N213="sníž. přenesená",J213,0)</f>
        <v>0</v>
      </c>
      <c r="BI213" s="231">
        <f>IF(N213="nulová",J213,0)</f>
        <v>0</v>
      </c>
      <c r="BJ213" s="23" t="s">
        <v>24</v>
      </c>
      <c r="BK213" s="231">
        <f>ROUND(I213*H213,2)</f>
        <v>0</v>
      </c>
      <c r="BL213" s="23" t="s">
        <v>147</v>
      </c>
      <c r="BM213" s="23" t="s">
        <v>342</v>
      </c>
    </row>
    <row r="214" s="1" customFormat="1">
      <c r="B214" s="45"/>
      <c r="C214" s="73"/>
      <c r="D214" s="232" t="s">
        <v>149</v>
      </c>
      <c r="E214" s="73"/>
      <c r="F214" s="233" t="s">
        <v>343</v>
      </c>
      <c r="G214" s="73"/>
      <c r="H214" s="73"/>
      <c r="I214" s="190"/>
      <c r="J214" s="73"/>
      <c r="K214" s="73"/>
      <c r="L214" s="71"/>
      <c r="M214" s="234"/>
      <c r="N214" s="46"/>
      <c r="O214" s="46"/>
      <c r="P214" s="46"/>
      <c r="Q214" s="46"/>
      <c r="R214" s="46"/>
      <c r="S214" s="46"/>
      <c r="T214" s="94"/>
      <c r="AT214" s="23" t="s">
        <v>149</v>
      </c>
      <c r="AU214" s="23" t="s">
        <v>86</v>
      </c>
    </row>
    <row r="215" s="11" customFormat="1">
      <c r="B215" s="235"/>
      <c r="C215" s="236"/>
      <c r="D215" s="232" t="s">
        <v>151</v>
      </c>
      <c r="E215" s="237" t="s">
        <v>22</v>
      </c>
      <c r="F215" s="238" t="s">
        <v>344</v>
      </c>
      <c r="G215" s="236"/>
      <c r="H215" s="239">
        <v>35.399999999999999</v>
      </c>
      <c r="I215" s="240"/>
      <c r="J215" s="236"/>
      <c r="K215" s="236"/>
      <c r="L215" s="241"/>
      <c r="M215" s="242"/>
      <c r="N215" s="243"/>
      <c r="O215" s="243"/>
      <c r="P215" s="243"/>
      <c r="Q215" s="243"/>
      <c r="R215" s="243"/>
      <c r="S215" s="243"/>
      <c r="T215" s="244"/>
      <c r="AT215" s="245" t="s">
        <v>151</v>
      </c>
      <c r="AU215" s="245" t="s">
        <v>86</v>
      </c>
      <c r="AV215" s="11" t="s">
        <v>86</v>
      </c>
      <c r="AW215" s="11" t="s">
        <v>39</v>
      </c>
      <c r="AX215" s="11" t="s">
        <v>76</v>
      </c>
      <c r="AY215" s="245" t="s">
        <v>140</v>
      </c>
    </row>
    <row r="216" s="12" customFormat="1">
      <c r="B216" s="246"/>
      <c r="C216" s="247"/>
      <c r="D216" s="232" t="s">
        <v>151</v>
      </c>
      <c r="E216" s="248" t="s">
        <v>22</v>
      </c>
      <c r="F216" s="249" t="s">
        <v>158</v>
      </c>
      <c r="G216" s="247"/>
      <c r="H216" s="250">
        <v>35.399999999999999</v>
      </c>
      <c r="I216" s="251"/>
      <c r="J216" s="247"/>
      <c r="K216" s="247"/>
      <c r="L216" s="252"/>
      <c r="M216" s="253"/>
      <c r="N216" s="254"/>
      <c r="O216" s="254"/>
      <c r="P216" s="254"/>
      <c r="Q216" s="254"/>
      <c r="R216" s="254"/>
      <c r="S216" s="254"/>
      <c r="T216" s="255"/>
      <c r="AT216" s="256" t="s">
        <v>151</v>
      </c>
      <c r="AU216" s="256" t="s">
        <v>86</v>
      </c>
      <c r="AV216" s="12" t="s">
        <v>147</v>
      </c>
      <c r="AW216" s="12" t="s">
        <v>6</v>
      </c>
      <c r="AX216" s="12" t="s">
        <v>24</v>
      </c>
      <c r="AY216" s="256" t="s">
        <v>140</v>
      </c>
    </row>
    <row r="217" s="1" customFormat="1" ht="25.5" customHeight="1">
      <c r="B217" s="45"/>
      <c r="C217" s="220" t="s">
        <v>275</v>
      </c>
      <c r="D217" s="220" t="s">
        <v>142</v>
      </c>
      <c r="E217" s="221" t="s">
        <v>345</v>
      </c>
      <c r="F217" s="222" t="s">
        <v>346</v>
      </c>
      <c r="G217" s="223" t="s">
        <v>166</v>
      </c>
      <c r="H217" s="224">
        <v>9.5</v>
      </c>
      <c r="I217" s="225"/>
      <c r="J217" s="226">
        <f>ROUND(I217*H217,2)</f>
        <v>0</v>
      </c>
      <c r="K217" s="222" t="s">
        <v>146</v>
      </c>
      <c r="L217" s="71"/>
      <c r="M217" s="227" t="s">
        <v>22</v>
      </c>
      <c r="N217" s="228" t="s">
        <v>47</v>
      </c>
      <c r="O217" s="46"/>
      <c r="P217" s="229">
        <f>O217*H217</f>
        <v>0</v>
      </c>
      <c r="Q217" s="229">
        <v>0.00014098999999999999</v>
      </c>
      <c r="R217" s="229">
        <f>Q217*H217</f>
        <v>0.0013394049999999999</v>
      </c>
      <c r="S217" s="229">
        <v>0</v>
      </c>
      <c r="T217" s="230">
        <f>S217*H217</f>
        <v>0</v>
      </c>
      <c r="AR217" s="23" t="s">
        <v>147</v>
      </c>
      <c r="AT217" s="23" t="s">
        <v>142</v>
      </c>
      <c r="AU217" s="23" t="s">
        <v>86</v>
      </c>
      <c r="AY217" s="23" t="s">
        <v>140</v>
      </c>
      <c r="BE217" s="231">
        <f>IF(N217="základní",J217,0)</f>
        <v>0</v>
      </c>
      <c r="BF217" s="231">
        <f>IF(N217="snížená",J217,0)</f>
        <v>0</v>
      </c>
      <c r="BG217" s="231">
        <f>IF(N217="zákl. přenesená",J217,0)</f>
        <v>0</v>
      </c>
      <c r="BH217" s="231">
        <f>IF(N217="sníž. přenesená",J217,0)</f>
        <v>0</v>
      </c>
      <c r="BI217" s="231">
        <f>IF(N217="nulová",J217,0)</f>
        <v>0</v>
      </c>
      <c r="BJ217" s="23" t="s">
        <v>24</v>
      </c>
      <c r="BK217" s="231">
        <f>ROUND(I217*H217,2)</f>
        <v>0</v>
      </c>
      <c r="BL217" s="23" t="s">
        <v>147</v>
      </c>
      <c r="BM217" s="23" t="s">
        <v>347</v>
      </c>
    </row>
    <row r="218" s="11" customFormat="1">
      <c r="B218" s="235"/>
      <c r="C218" s="236"/>
      <c r="D218" s="232" t="s">
        <v>151</v>
      </c>
      <c r="E218" s="237" t="s">
        <v>22</v>
      </c>
      <c r="F218" s="238" t="s">
        <v>348</v>
      </c>
      <c r="G218" s="236"/>
      <c r="H218" s="239">
        <v>9.5</v>
      </c>
      <c r="I218" s="240"/>
      <c r="J218" s="236"/>
      <c r="K218" s="236"/>
      <c r="L218" s="241"/>
      <c r="M218" s="242"/>
      <c r="N218" s="243"/>
      <c r="O218" s="243"/>
      <c r="P218" s="243"/>
      <c r="Q218" s="243"/>
      <c r="R218" s="243"/>
      <c r="S218" s="243"/>
      <c r="T218" s="244"/>
      <c r="AT218" s="245" t="s">
        <v>151</v>
      </c>
      <c r="AU218" s="245" t="s">
        <v>86</v>
      </c>
      <c r="AV218" s="11" t="s">
        <v>86</v>
      </c>
      <c r="AW218" s="11" t="s">
        <v>39</v>
      </c>
      <c r="AX218" s="11" t="s">
        <v>24</v>
      </c>
      <c r="AY218" s="245" t="s">
        <v>140</v>
      </c>
    </row>
    <row r="219" s="1" customFormat="1" ht="25.5" customHeight="1">
      <c r="B219" s="45"/>
      <c r="C219" s="220" t="s">
        <v>349</v>
      </c>
      <c r="D219" s="220" t="s">
        <v>142</v>
      </c>
      <c r="E219" s="221" t="s">
        <v>350</v>
      </c>
      <c r="F219" s="222" t="s">
        <v>351</v>
      </c>
      <c r="G219" s="223" t="s">
        <v>166</v>
      </c>
      <c r="H219" s="224">
        <v>160</v>
      </c>
      <c r="I219" s="225"/>
      <c r="J219" s="226">
        <f>ROUND(I219*H219,2)</f>
        <v>0</v>
      </c>
      <c r="K219" s="222" t="s">
        <v>146</v>
      </c>
      <c r="L219" s="71"/>
      <c r="M219" s="227" t="s">
        <v>22</v>
      </c>
      <c r="N219" s="228" t="s">
        <v>47</v>
      </c>
      <c r="O219" s="46"/>
      <c r="P219" s="229">
        <f>O219*H219</f>
        <v>0</v>
      </c>
      <c r="Q219" s="229">
        <v>0.00014156999999999999</v>
      </c>
      <c r="R219" s="229">
        <f>Q219*H219</f>
        <v>0.022651199999999996</v>
      </c>
      <c r="S219" s="229">
        <v>0</v>
      </c>
      <c r="T219" s="230">
        <f>S219*H219</f>
        <v>0</v>
      </c>
      <c r="AR219" s="23" t="s">
        <v>147</v>
      </c>
      <c r="AT219" s="23" t="s">
        <v>142</v>
      </c>
      <c r="AU219" s="23" t="s">
        <v>86</v>
      </c>
      <c r="AY219" s="23" t="s">
        <v>140</v>
      </c>
      <c r="BE219" s="231">
        <f>IF(N219="základní",J219,0)</f>
        <v>0</v>
      </c>
      <c r="BF219" s="231">
        <f>IF(N219="snížená",J219,0)</f>
        <v>0</v>
      </c>
      <c r="BG219" s="231">
        <f>IF(N219="zákl. přenesená",J219,0)</f>
        <v>0</v>
      </c>
      <c r="BH219" s="231">
        <f>IF(N219="sníž. přenesená",J219,0)</f>
        <v>0</v>
      </c>
      <c r="BI219" s="231">
        <f>IF(N219="nulová",J219,0)</f>
        <v>0</v>
      </c>
      <c r="BJ219" s="23" t="s">
        <v>24</v>
      </c>
      <c r="BK219" s="231">
        <f>ROUND(I219*H219,2)</f>
        <v>0</v>
      </c>
      <c r="BL219" s="23" t="s">
        <v>147</v>
      </c>
      <c r="BM219" s="23" t="s">
        <v>352</v>
      </c>
    </row>
    <row r="220" s="11" customFormat="1">
      <c r="B220" s="235"/>
      <c r="C220" s="236"/>
      <c r="D220" s="232" t="s">
        <v>151</v>
      </c>
      <c r="E220" s="237" t="s">
        <v>22</v>
      </c>
      <c r="F220" s="238" t="s">
        <v>353</v>
      </c>
      <c r="G220" s="236"/>
      <c r="H220" s="239">
        <v>160</v>
      </c>
      <c r="I220" s="240"/>
      <c r="J220" s="236"/>
      <c r="K220" s="236"/>
      <c r="L220" s="241"/>
      <c r="M220" s="242"/>
      <c r="N220" s="243"/>
      <c r="O220" s="243"/>
      <c r="P220" s="243"/>
      <c r="Q220" s="243"/>
      <c r="R220" s="243"/>
      <c r="S220" s="243"/>
      <c r="T220" s="244"/>
      <c r="AT220" s="245" t="s">
        <v>151</v>
      </c>
      <c r="AU220" s="245" t="s">
        <v>86</v>
      </c>
      <c r="AV220" s="11" t="s">
        <v>86</v>
      </c>
      <c r="AW220" s="11" t="s">
        <v>39</v>
      </c>
      <c r="AX220" s="11" t="s">
        <v>76</v>
      </c>
      <c r="AY220" s="245" t="s">
        <v>140</v>
      </c>
    </row>
    <row r="221" s="12" customFormat="1">
      <c r="B221" s="246"/>
      <c r="C221" s="247"/>
      <c r="D221" s="232" t="s">
        <v>151</v>
      </c>
      <c r="E221" s="248" t="s">
        <v>22</v>
      </c>
      <c r="F221" s="249" t="s">
        <v>158</v>
      </c>
      <c r="G221" s="247"/>
      <c r="H221" s="250">
        <v>160</v>
      </c>
      <c r="I221" s="251"/>
      <c r="J221" s="247"/>
      <c r="K221" s="247"/>
      <c r="L221" s="252"/>
      <c r="M221" s="253"/>
      <c r="N221" s="254"/>
      <c r="O221" s="254"/>
      <c r="P221" s="254"/>
      <c r="Q221" s="254"/>
      <c r="R221" s="254"/>
      <c r="S221" s="254"/>
      <c r="T221" s="255"/>
      <c r="AT221" s="256" t="s">
        <v>151</v>
      </c>
      <c r="AU221" s="256" t="s">
        <v>86</v>
      </c>
      <c r="AV221" s="12" t="s">
        <v>147</v>
      </c>
      <c r="AW221" s="12" t="s">
        <v>6</v>
      </c>
      <c r="AX221" s="12" t="s">
        <v>24</v>
      </c>
      <c r="AY221" s="256" t="s">
        <v>140</v>
      </c>
    </row>
    <row r="222" s="1" customFormat="1" ht="16.5" customHeight="1">
      <c r="B222" s="45"/>
      <c r="C222" s="257" t="s">
        <v>354</v>
      </c>
      <c r="D222" s="257" t="s">
        <v>240</v>
      </c>
      <c r="E222" s="258" t="s">
        <v>355</v>
      </c>
      <c r="F222" s="259" t="s">
        <v>356</v>
      </c>
      <c r="G222" s="260" t="s">
        <v>173</v>
      </c>
      <c r="H222" s="261">
        <v>101.736</v>
      </c>
      <c r="I222" s="262"/>
      <c r="J222" s="263">
        <f>ROUND(I222*H222,2)</f>
        <v>0</v>
      </c>
      <c r="K222" s="259" t="s">
        <v>146</v>
      </c>
      <c r="L222" s="264"/>
      <c r="M222" s="265" t="s">
        <v>22</v>
      </c>
      <c r="N222" s="266" t="s">
        <v>47</v>
      </c>
      <c r="O222" s="46"/>
      <c r="P222" s="229">
        <f>O222*H222</f>
        <v>0</v>
      </c>
      <c r="Q222" s="229">
        <v>2.4289999999999998</v>
      </c>
      <c r="R222" s="229">
        <f>Q222*H222</f>
        <v>247.11674399999998</v>
      </c>
      <c r="S222" s="229">
        <v>0</v>
      </c>
      <c r="T222" s="230">
        <f>S222*H222</f>
        <v>0</v>
      </c>
      <c r="AR222" s="23" t="s">
        <v>191</v>
      </c>
      <c r="AT222" s="23" t="s">
        <v>240</v>
      </c>
      <c r="AU222" s="23" t="s">
        <v>86</v>
      </c>
      <c r="AY222" s="23" t="s">
        <v>140</v>
      </c>
      <c r="BE222" s="231">
        <f>IF(N222="základní",J222,0)</f>
        <v>0</v>
      </c>
      <c r="BF222" s="231">
        <f>IF(N222="snížená",J222,0)</f>
        <v>0</v>
      </c>
      <c r="BG222" s="231">
        <f>IF(N222="zákl. přenesená",J222,0)</f>
        <v>0</v>
      </c>
      <c r="BH222" s="231">
        <f>IF(N222="sníž. přenesená",J222,0)</f>
        <v>0</v>
      </c>
      <c r="BI222" s="231">
        <f>IF(N222="nulová",J222,0)</f>
        <v>0</v>
      </c>
      <c r="BJ222" s="23" t="s">
        <v>24</v>
      </c>
      <c r="BK222" s="231">
        <f>ROUND(I222*H222,2)</f>
        <v>0</v>
      </c>
      <c r="BL222" s="23" t="s">
        <v>147</v>
      </c>
      <c r="BM222" s="23" t="s">
        <v>357</v>
      </c>
    </row>
    <row r="223" s="11" customFormat="1">
      <c r="B223" s="235"/>
      <c r="C223" s="236"/>
      <c r="D223" s="232" t="s">
        <v>151</v>
      </c>
      <c r="E223" s="237" t="s">
        <v>22</v>
      </c>
      <c r="F223" s="238" t="s">
        <v>358</v>
      </c>
      <c r="G223" s="236"/>
      <c r="H223" s="239">
        <v>101.736</v>
      </c>
      <c r="I223" s="240"/>
      <c r="J223" s="236"/>
      <c r="K223" s="236"/>
      <c r="L223" s="241"/>
      <c r="M223" s="242"/>
      <c r="N223" s="243"/>
      <c r="O223" s="243"/>
      <c r="P223" s="243"/>
      <c r="Q223" s="243"/>
      <c r="R223" s="243"/>
      <c r="S223" s="243"/>
      <c r="T223" s="244"/>
      <c r="AT223" s="245" t="s">
        <v>151</v>
      </c>
      <c r="AU223" s="245" t="s">
        <v>86</v>
      </c>
      <c r="AV223" s="11" t="s">
        <v>86</v>
      </c>
      <c r="AW223" s="11" t="s">
        <v>39</v>
      </c>
      <c r="AX223" s="11" t="s">
        <v>24</v>
      </c>
      <c r="AY223" s="245" t="s">
        <v>140</v>
      </c>
    </row>
    <row r="224" s="1" customFormat="1" ht="38.25" customHeight="1">
      <c r="B224" s="45"/>
      <c r="C224" s="220" t="s">
        <v>359</v>
      </c>
      <c r="D224" s="220" t="s">
        <v>142</v>
      </c>
      <c r="E224" s="221" t="s">
        <v>360</v>
      </c>
      <c r="F224" s="222" t="s">
        <v>361</v>
      </c>
      <c r="G224" s="223" t="s">
        <v>166</v>
      </c>
      <c r="H224" s="224">
        <v>160</v>
      </c>
      <c r="I224" s="225"/>
      <c r="J224" s="226">
        <f>ROUND(I224*H224,2)</f>
        <v>0</v>
      </c>
      <c r="K224" s="222" t="s">
        <v>146</v>
      </c>
      <c r="L224" s="71"/>
      <c r="M224" s="227" t="s">
        <v>22</v>
      </c>
      <c r="N224" s="228" t="s">
        <v>47</v>
      </c>
      <c r="O224" s="46"/>
      <c r="P224" s="229">
        <f>O224*H224</f>
        <v>0</v>
      </c>
      <c r="Q224" s="229">
        <v>0</v>
      </c>
      <c r="R224" s="229">
        <f>Q224*H224</f>
        <v>0</v>
      </c>
      <c r="S224" s="229">
        <v>0</v>
      </c>
      <c r="T224" s="230">
        <f>S224*H224</f>
        <v>0</v>
      </c>
      <c r="AR224" s="23" t="s">
        <v>147</v>
      </c>
      <c r="AT224" s="23" t="s">
        <v>142</v>
      </c>
      <c r="AU224" s="23" t="s">
        <v>86</v>
      </c>
      <c r="AY224" s="23" t="s">
        <v>140</v>
      </c>
      <c r="BE224" s="231">
        <f>IF(N224="základní",J224,0)</f>
        <v>0</v>
      </c>
      <c r="BF224" s="231">
        <f>IF(N224="snížená",J224,0)</f>
        <v>0</v>
      </c>
      <c r="BG224" s="231">
        <f>IF(N224="zákl. přenesená",J224,0)</f>
        <v>0</v>
      </c>
      <c r="BH224" s="231">
        <f>IF(N224="sníž. přenesená",J224,0)</f>
        <v>0</v>
      </c>
      <c r="BI224" s="231">
        <f>IF(N224="nulová",J224,0)</f>
        <v>0</v>
      </c>
      <c r="BJ224" s="23" t="s">
        <v>24</v>
      </c>
      <c r="BK224" s="231">
        <f>ROUND(I224*H224,2)</f>
        <v>0</v>
      </c>
      <c r="BL224" s="23" t="s">
        <v>147</v>
      </c>
      <c r="BM224" s="23" t="s">
        <v>362</v>
      </c>
    </row>
    <row r="225" s="1" customFormat="1">
      <c r="B225" s="45"/>
      <c r="C225" s="73"/>
      <c r="D225" s="232" t="s">
        <v>149</v>
      </c>
      <c r="E225" s="73"/>
      <c r="F225" s="233" t="s">
        <v>363</v>
      </c>
      <c r="G225" s="73"/>
      <c r="H225" s="73"/>
      <c r="I225" s="190"/>
      <c r="J225" s="73"/>
      <c r="K225" s="73"/>
      <c r="L225" s="71"/>
      <c r="M225" s="234"/>
      <c r="N225" s="46"/>
      <c r="O225" s="46"/>
      <c r="P225" s="46"/>
      <c r="Q225" s="46"/>
      <c r="R225" s="46"/>
      <c r="S225" s="46"/>
      <c r="T225" s="94"/>
      <c r="AT225" s="23" t="s">
        <v>149</v>
      </c>
      <c r="AU225" s="23" t="s">
        <v>86</v>
      </c>
    </row>
    <row r="226" s="11" customFormat="1">
      <c r="B226" s="235"/>
      <c r="C226" s="236"/>
      <c r="D226" s="232" t="s">
        <v>151</v>
      </c>
      <c r="E226" s="237" t="s">
        <v>22</v>
      </c>
      <c r="F226" s="238" t="s">
        <v>364</v>
      </c>
      <c r="G226" s="236"/>
      <c r="H226" s="239">
        <v>160</v>
      </c>
      <c r="I226" s="240"/>
      <c r="J226" s="236"/>
      <c r="K226" s="236"/>
      <c r="L226" s="241"/>
      <c r="M226" s="242"/>
      <c r="N226" s="243"/>
      <c r="O226" s="243"/>
      <c r="P226" s="243"/>
      <c r="Q226" s="243"/>
      <c r="R226" s="243"/>
      <c r="S226" s="243"/>
      <c r="T226" s="244"/>
      <c r="AT226" s="245" t="s">
        <v>151</v>
      </c>
      <c r="AU226" s="245" t="s">
        <v>86</v>
      </c>
      <c r="AV226" s="11" t="s">
        <v>86</v>
      </c>
      <c r="AW226" s="11" t="s">
        <v>39</v>
      </c>
      <c r="AX226" s="11" t="s">
        <v>24</v>
      </c>
      <c r="AY226" s="245" t="s">
        <v>140</v>
      </c>
    </row>
    <row r="227" s="1" customFormat="1" ht="16.5" customHeight="1">
      <c r="B227" s="45"/>
      <c r="C227" s="220" t="s">
        <v>365</v>
      </c>
      <c r="D227" s="220" t="s">
        <v>142</v>
      </c>
      <c r="E227" s="221" t="s">
        <v>366</v>
      </c>
      <c r="F227" s="222" t="s">
        <v>367</v>
      </c>
      <c r="G227" s="223" t="s">
        <v>243</v>
      </c>
      <c r="H227" s="224">
        <v>8.1389999999999993</v>
      </c>
      <c r="I227" s="225"/>
      <c r="J227" s="226">
        <f>ROUND(I227*H227,2)</f>
        <v>0</v>
      </c>
      <c r="K227" s="222" t="s">
        <v>146</v>
      </c>
      <c r="L227" s="71"/>
      <c r="M227" s="227" t="s">
        <v>22</v>
      </c>
      <c r="N227" s="228" t="s">
        <v>47</v>
      </c>
      <c r="O227" s="46"/>
      <c r="P227" s="229">
        <f>O227*H227</f>
        <v>0</v>
      </c>
      <c r="Q227" s="229">
        <v>1.1133176060000001</v>
      </c>
      <c r="R227" s="229">
        <f>Q227*H227</f>
        <v>9.061291995233999</v>
      </c>
      <c r="S227" s="229">
        <v>0</v>
      </c>
      <c r="T227" s="230">
        <f>S227*H227</f>
        <v>0</v>
      </c>
      <c r="AR227" s="23" t="s">
        <v>147</v>
      </c>
      <c r="AT227" s="23" t="s">
        <v>142</v>
      </c>
      <c r="AU227" s="23" t="s">
        <v>86</v>
      </c>
      <c r="AY227" s="23" t="s">
        <v>140</v>
      </c>
      <c r="BE227" s="231">
        <f>IF(N227="základní",J227,0)</f>
        <v>0</v>
      </c>
      <c r="BF227" s="231">
        <f>IF(N227="snížená",J227,0)</f>
        <v>0</v>
      </c>
      <c r="BG227" s="231">
        <f>IF(N227="zákl. přenesená",J227,0)</f>
        <v>0</v>
      </c>
      <c r="BH227" s="231">
        <f>IF(N227="sníž. přenesená",J227,0)</f>
        <v>0</v>
      </c>
      <c r="BI227" s="231">
        <f>IF(N227="nulová",J227,0)</f>
        <v>0</v>
      </c>
      <c r="BJ227" s="23" t="s">
        <v>24</v>
      </c>
      <c r="BK227" s="231">
        <f>ROUND(I227*H227,2)</f>
        <v>0</v>
      </c>
      <c r="BL227" s="23" t="s">
        <v>147</v>
      </c>
      <c r="BM227" s="23" t="s">
        <v>368</v>
      </c>
    </row>
    <row r="228" s="1" customFormat="1">
      <c r="B228" s="45"/>
      <c r="C228" s="73"/>
      <c r="D228" s="232" t="s">
        <v>149</v>
      </c>
      <c r="E228" s="73"/>
      <c r="F228" s="233" t="s">
        <v>369</v>
      </c>
      <c r="G228" s="73"/>
      <c r="H228" s="73"/>
      <c r="I228" s="190"/>
      <c r="J228" s="73"/>
      <c r="K228" s="73"/>
      <c r="L228" s="71"/>
      <c r="M228" s="234"/>
      <c r="N228" s="46"/>
      <c r="O228" s="46"/>
      <c r="P228" s="46"/>
      <c r="Q228" s="46"/>
      <c r="R228" s="46"/>
      <c r="S228" s="46"/>
      <c r="T228" s="94"/>
      <c r="AT228" s="23" t="s">
        <v>149</v>
      </c>
      <c r="AU228" s="23" t="s">
        <v>86</v>
      </c>
    </row>
    <row r="229" s="13" customFormat="1">
      <c r="B229" s="267"/>
      <c r="C229" s="268"/>
      <c r="D229" s="232" t="s">
        <v>151</v>
      </c>
      <c r="E229" s="269" t="s">
        <v>22</v>
      </c>
      <c r="F229" s="270" t="s">
        <v>370</v>
      </c>
      <c r="G229" s="268"/>
      <c r="H229" s="269" t="s">
        <v>22</v>
      </c>
      <c r="I229" s="271"/>
      <c r="J229" s="268"/>
      <c r="K229" s="268"/>
      <c r="L229" s="272"/>
      <c r="M229" s="273"/>
      <c r="N229" s="274"/>
      <c r="O229" s="274"/>
      <c r="P229" s="274"/>
      <c r="Q229" s="274"/>
      <c r="R229" s="274"/>
      <c r="S229" s="274"/>
      <c r="T229" s="275"/>
      <c r="AT229" s="276" t="s">
        <v>151</v>
      </c>
      <c r="AU229" s="276" t="s">
        <v>86</v>
      </c>
      <c r="AV229" s="13" t="s">
        <v>24</v>
      </c>
      <c r="AW229" s="13" t="s">
        <v>39</v>
      </c>
      <c r="AX229" s="13" t="s">
        <v>76</v>
      </c>
      <c r="AY229" s="276" t="s">
        <v>140</v>
      </c>
    </row>
    <row r="230" s="11" customFormat="1">
      <c r="B230" s="235"/>
      <c r="C230" s="236"/>
      <c r="D230" s="232" t="s">
        <v>151</v>
      </c>
      <c r="E230" s="237" t="s">
        <v>22</v>
      </c>
      <c r="F230" s="238" t="s">
        <v>371</v>
      </c>
      <c r="G230" s="236"/>
      <c r="H230" s="239">
        <v>8.1389999999999993</v>
      </c>
      <c r="I230" s="240"/>
      <c r="J230" s="236"/>
      <c r="K230" s="236"/>
      <c r="L230" s="241"/>
      <c r="M230" s="242"/>
      <c r="N230" s="243"/>
      <c r="O230" s="243"/>
      <c r="P230" s="243"/>
      <c r="Q230" s="243"/>
      <c r="R230" s="243"/>
      <c r="S230" s="243"/>
      <c r="T230" s="244"/>
      <c r="AT230" s="245" t="s">
        <v>151</v>
      </c>
      <c r="AU230" s="245" t="s">
        <v>86</v>
      </c>
      <c r="AV230" s="11" t="s">
        <v>86</v>
      </c>
      <c r="AW230" s="11" t="s">
        <v>39</v>
      </c>
      <c r="AX230" s="11" t="s">
        <v>24</v>
      </c>
      <c r="AY230" s="245" t="s">
        <v>140</v>
      </c>
    </row>
    <row r="231" s="1" customFormat="1" ht="25.5" customHeight="1">
      <c r="B231" s="45"/>
      <c r="C231" s="220" t="s">
        <v>372</v>
      </c>
      <c r="D231" s="220" t="s">
        <v>142</v>
      </c>
      <c r="E231" s="221" t="s">
        <v>373</v>
      </c>
      <c r="F231" s="222" t="s">
        <v>374</v>
      </c>
      <c r="G231" s="223" t="s">
        <v>173</v>
      </c>
      <c r="H231" s="224">
        <v>10.238</v>
      </c>
      <c r="I231" s="225"/>
      <c r="J231" s="226">
        <f>ROUND(I231*H231,2)</f>
        <v>0</v>
      </c>
      <c r="K231" s="222" t="s">
        <v>146</v>
      </c>
      <c r="L231" s="71"/>
      <c r="M231" s="227" t="s">
        <v>22</v>
      </c>
      <c r="N231" s="228" t="s">
        <v>47</v>
      </c>
      <c r="O231" s="46"/>
      <c r="P231" s="229">
        <f>O231*H231</f>
        <v>0</v>
      </c>
      <c r="Q231" s="229">
        <v>2.3323839999999998</v>
      </c>
      <c r="R231" s="229">
        <f>Q231*H231</f>
        <v>23.878947391999997</v>
      </c>
      <c r="S231" s="229">
        <v>0</v>
      </c>
      <c r="T231" s="230">
        <f>S231*H231</f>
        <v>0</v>
      </c>
      <c r="AR231" s="23" t="s">
        <v>147</v>
      </c>
      <c r="AT231" s="23" t="s">
        <v>142</v>
      </c>
      <c r="AU231" s="23" t="s">
        <v>86</v>
      </c>
      <c r="AY231" s="23" t="s">
        <v>140</v>
      </c>
      <c r="BE231" s="231">
        <f>IF(N231="základní",J231,0)</f>
        <v>0</v>
      </c>
      <c r="BF231" s="231">
        <f>IF(N231="snížená",J231,0)</f>
        <v>0</v>
      </c>
      <c r="BG231" s="231">
        <f>IF(N231="zákl. přenesená",J231,0)</f>
        <v>0</v>
      </c>
      <c r="BH231" s="231">
        <f>IF(N231="sníž. přenesená",J231,0)</f>
        <v>0</v>
      </c>
      <c r="BI231" s="231">
        <f>IF(N231="nulová",J231,0)</f>
        <v>0</v>
      </c>
      <c r="BJ231" s="23" t="s">
        <v>24</v>
      </c>
      <c r="BK231" s="231">
        <f>ROUND(I231*H231,2)</f>
        <v>0</v>
      </c>
      <c r="BL231" s="23" t="s">
        <v>147</v>
      </c>
      <c r="BM231" s="23" t="s">
        <v>375</v>
      </c>
    </row>
    <row r="232" s="1" customFormat="1">
      <c r="B232" s="45"/>
      <c r="C232" s="73"/>
      <c r="D232" s="232" t="s">
        <v>149</v>
      </c>
      <c r="E232" s="73"/>
      <c r="F232" s="233" t="s">
        <v>376</v>
      </c>
      <c r="G232" s="73"/>
      <c r="H232" s="73"/>
      <c r="I232" s="190"/>
      <c r="J232" s="73"/>
      <c r="K232" s="73"/>
      <c r="L232" s="71"/>
      <c r="M232" s="234"/>
      <c r="N232" s="46"/>
      <c r="O232" s="46"/>
      <c r="P232" s="46"/>
      <c r="Q232" s="46"/>
      <c r="R232" s="46"/>
      <c r="S232" s="46"/>
      <c r="T232" s="94"/>
      <c r="AT232" s="23" t="s">
        <v>149</v>
      </c>
      <c r="AU232" s="23" t="s">
        <v>86</v>
      </c>
    </row>
    <row r="233" s="11" customFormat="1">
      <c r="B233" s="235"/>
      <c r="C233" s="236"/>
      <c r="D233" s="232" t="s">
        <v>151</v>
      </c>
      <c r="E233" s="237" t="s">
        <v>22</v>
      </c>
      <c r="F233" s="238" t="s">
        <v>377</v>
      </c>
      <c r="G233" s="236"/>
      <c r="H233" s="239">
        <v>10.238</v>
      </c>
      <c r="I233" s="240"/>
      <c r="J233" s="236"/>
      <c r="K233" s="236"/>
      <c r="L233" s="241"/>
      <c r="M233" s="242"/>
      <c r="N233" s="243"/>
      <c r="O233" s="243"/>
      <c r="P233" s="243"/>
      <c r="Q233" s="243"/>
      <c r="R233" s="243"/>
      <c r="S233" s="243"/>
      <c r="T233" s="244"/>
      <c r="AT233" s="245" t="s">
        <v>151</v>
      </c>
      <c r="AU233" s="245" t="s">
        <v>86</v>
      </c>
      <c r="AV233" s="11" t="s">
        <v>86</v>
      </c>
      <c r="AW233" s="11" t="s">
        <v>39</v>
      </c>
      <c r="AX233" s="11" t="s">
        <v>24</v>
      </c>
      <c r="AY233" s="245" t="s">
        <v>140</v>
      </c>
    </row>
    <row r="234" s="1" customFormat="1" ht="16.5" customHeight="1">
      <c r="B234" s="45"/>
      <c r="C234" s="220" t="s">
        <v>378</v>
      </c>
      <c r="D234" s="220" t="s">
        <v>142</v>
      </c>
      <c r="E234" s="221" t="s">
        <v>379</v>
      </c>
      <c r="F234" s="222" t="s">
        <v>380</v>
      </c>
      <c r="G234" s="223" t="s">
        <v>243</v>
      </c>
      <c r="H234" s="224">
        <v>0.76800000000000002</v>
      </c>
      <c r="I234" s="225"/>
      <c r="J234" s="226">
        <f>ROUND(I234*H234,2)</f>
        <v>0</v>
      </c>
      <c r="K234" s="222" t="s">
        <v>260</v>
      </c>
      <c r="L234" s="71"/>
      <c r="M234" s="227" t="s">
        <v>22</v>
      </c>
      <c r="N234" s="228" t="s">
        <v>47</v>
      </c>
      <c r="O234" s="46"/>
      <c r="P234" s="229">
        <f>O234*H234</f>
        <v>0</v>
      </c>
      <c r="Q234" s="229">
        <v>1</v>
      </c>
      <c r="R234" s="229">
        <f>Q234*H234</f>
        <v>0.76800000000000002</v>
      </c>
      <c r="S234" s="229">
        <v>0</v>
      </c>
      <c r="T234" s="230">
        <f>S234*H234</f>
        <v>0</v>
      </c>
      <c r="AR234" s="23" t="s">
        <v>147</v>
      </c>
      <c r="AT234" s="23" t="s">
        <v>142</v>
      </c>
      <c r="AU234" s="23" t="s">
        <v>86</v>
      </c>
      <c r="AY234" s="23" t="s">
        <v>140</v>
      </c>
      <c r="BE234" s="231">
        <f>IF(N234="základní",J234,0)</f>
        <v>0</v>
      </c>
      <c r="BF234" s="231">
        <f>IF(N234="snížená",J234,0)</f>
        <v>0</v>
      </c>
      <c r="BG234" s="231">
        <f>IF(N234="zákl. přenesená",J234,0)</f>
        <v>0</v>
      </c>
      <c r="BH234" s="231">
        <f>IF(N234="sníž. přenesená",J234,0)</f>
        <v>0</v>
      </c>
      <c r="BI234" s="231">
        <f>IF(N234="nulová",J234,0)</f>
        <v>0</v>
      </c>
      <c r="BJ234" s="23" t="s">
        <v>24</v>
      </c>
      <c r="BK234" s="231">
        <f>ROUND(I234*H234,2)</f>
        <v>0</v>
      </c>
      <c r="BL234" s="23" t="s">
        <v>147</v>
      </c>
      <c r="BM234" s="23" t="s">
        <v>381</v>
      </c>
    </row>
    <row r="235" s="11" customFormat="1">
      <c r="B235" s="235"/>
      <c r="C235" s="236"/>
      <c r="D235" s="232" t="s">
        <v>151</v>
      </c>
      <c r="E235" s="237" t="s">
        <v>22</v>
      </c>
      <c r="F235" s="238" t="s">
        <v>382</v>
      </c>
      <c r="G235" s="236"/>
      <c r="H235" s="239">
        <v>0.35099999999999998</v>
      </c>
      <c r="I235" s="240"/>
      <c r="J235" s="236"/>
      <c r="K235" s="236"/>
      <c r="L235" s="241"/>
      <c r="M235" s="242"/>
      <c r="N235" s="243"/>
      <c r="O235" s="243"/>
      <c r="P235" s="243"/>
      <c r="Q235" s="243"/>
      <c r="R235" s="243"/>
      <c r="S235" s="243"/>
      <c r="T235" s="244"/>
      <c r="AT235" s="245" t="s">
        <v>151</v>
      </c>
      <c r="AU235" s="245" t="s">
        <v>86</v>
      </c>
      <c r="AV235" s="11" t="s">
        <v>86</v>
      </c>
      <c r="AW235" s="11" t="s">
        <v>39</v>
      </c>
      <c r="AX235" s="11" t="s">
        <v>76</v>
      </c>
      <c r="AY235" s="245" t="s">
        <v>140</v>
      </c>
    </row>
    <row r="236" s="11" customFormat="1">
      <c r="B236" s="235"/>
      <c r="C236" s="236"/>
      <c r="D236" s="232" t="s">
        <v>151</v>
      </c>
      <c r="E236" s="237" t="s">
        <v>22</v>
      </c>
      <c r="F236" s="238" t="s">
        <v>383</v>
      </c>
      <c r="G236" s="236"/>
      <c r="H236" s="239">
        <v>0.41699999999999998</v>
      </c>
      <c r="I236" s="240"/>
      <c r="J236" s="236"/>
      <c r="K236" s="236"/>
      <c r="L236" s="241"/>
      <c r="M236" s="242"/>
      <c r="N236" s="243"/>
      <c r="O236" s="243"/>
      <c r="P236" s="243"/>
      <c r="Q236" s="243"/>
      <c r="R236" s="243"/>
      <c r="S236" s="243"/>
      <c r="T236" s="244"/>
      <c r="AT236" s="245" t="s">
        <v>151</v>
      </c>
      <c r="AU236" s="245" t="s">
        <v>86</v>
      </c>
      <c r="AV236" s="11" t="s">
        <v>86</v>
      </c>
      <c r="AW236" s="11" t="s">
        <v>39</v>
      </c>
      <c r="AX236" s="11" t="s">
        <v>76</v>
      </c>
      <c r="AY236" s="245" t="s">
        <v>140</v>
      </c>
    </row>
    <row r="237" s="12" customFormat="1">
      <c r="B237" s="246"/>
      <c r="C237" s="247"/>
      <c r="D237" s="232" t="s">
        <v>151</v>
      </c>
      <c r="E237" s="248" t="s">
        <v>22</v>
      </c>
      <c r="F237" s="249" t="s">
        <v>158</v>
      </c>
      <c r="G237" s="247"/>
      <c r="H237" s="250">
        <v>0.76800000000000002</v>
      </c>
      <c r="I237" s="251"/>
      <c r="J237" s="247"/>
      <c r="K237" s="247"/>
      <c r="L237" s="252"/>
      <c r="M237" s="253"/>
      <c r="N237" s="254"/>
      <c r="O237" s="254"/>
      <c r="P237" s="254"/>
      <c r="Q237" s="254"/>
      <c r="R237" s="254"/>
      <c r="S237" s="254"/>
      <c r="T237" s="255"/>
      <c r="AT237" s="256" t="s">
        <v>151</v>
      </c>
      <c r="AU237" s="256" t="s">
        <v>86</v>
      </c>
      <c r="AV237" s="12" t="s">
        <v>147</v>
      </c>
      <c r="AW237" s="12" t="s">
        <v>39</v>
      </c>
      <c r="AX237" s="12" t="s">
        <v>24</v>
      </c>
      <c r="AY237" s="256" t="s">
        <v>140</v>
      </c>
    </row>
    <row r="238" s="1" customFormat="1" ht="16.5" customHeight="1">
      <c r="B238" s="45"/>
      <c r="C238" s="220" t="s">
        <v>384</v>
      </c>
      <c r="D238" s="220" t="s">
        <v>142</v>
      </c>
      <c r="E238" s="221" t="s">
        <v>385</v>
      </c>
      <c r="F238" s="222" t="s">
        <v>386</v>
      </c>
      <c r="G238" s="223" t="s">
        <v>243</v>
      </c>
      <c r="H238" s="224">
        <v>0.64700000000000002</v>
      </c>
      <c r="I238" s="225"/>
      <c r="J238" s="226">
        <f>ROUND(I238*H238,2)</f>
        <v>0</v>
      </c>
      <c r="K238" s="222" t="s">
        <v>260</v>
      </c>
      <c r="L238" s="71"/>
      <c r="M238" s="227" t="s">
        <v>22</v>
      </c>
      <c r="N238" s="228" t="s">
        <v>47</v>
      </c>
      <c r="O238" s="46"/>
      <c r="P238" s="229">
        <f>O238*H238</f>
        <v>0</v>
      </c>
      <c r="Q238" s="229">
        <v>1.0502800000000001</v>
      </c>
      <c r="R238" s="229">
        <f>Q238*H238</f>
        <v>0.67953116000000013</v>
      </c>
      <c r="S238" s="229">
        <v>0</v>
      </c>
      <c r="T238" s="230">
        <f>S238*H238</f>
        <v>0</v>
      </c>
      <c r="AR238" s="23" t="s">
        <v>147</v>
      </c>
      <c r="AT238" s="23" t="s">
        <v>142</v>
      </c>
      <c r="AU238" s="23" t="s">
        <v>86</v>
      </c>
      <c r="AY238" s="23" t="s">
        <v>140</v>
      </c>
      <c r="BE238" s="231">
        <f>IF(N238="základní",J238,0)</f>
        <v>0</v>
      </c>
      <c r="BF238" s="231">
        <f>IF(N238="snížená",J238,0)</f>
        <v>0</v>
      </c>
      <c r="BG238" s="231">
        <f>IF(N238="zákl. přenesená",J238,0)</f>
        <v>0</v>
      </c>
      <c r="BH238" s="231">
        <f>IF(N238="sníž. přenesená",J238,0)</f>
        <v>0</v>
      </c>
      <c r="BI238" s="231">
        <f>IF(N238="nulová",J238,0)</f>
        <v>0</v>
      </c>
      <c r="BJ238" s="23" t="s">
        <v>24</v>
      </c>
      <c r="BK238" s="231">
        <f>ROUND(I238*H238,2)</f>
        <v>0</v>
      </c>
      <c r="BL238" s="23" t="s">
        <v>147</v>
      </c>
      <c r="BM238" s="23" t="s">
        <v>387</v>
      </c>
    </row>
    <row r="239" s="11" customFormat="1">
      <c r="B239" s="235"/>
      <c r="C239" s="236"/>
      <c r="D239" s="232" t="s">
        <v>151</v>
      </c>
      <c r="E239" s="237" t="s">
        <v>22</v>
      </c>
      <c r="F239" s="238" t="s">
        <v>388</v>
      </c>
      <c r="G239" s="236"/>
      <c r="H239" s="239">
        <v>0.64700000000000002</v>
      </c>
      <c r="I239" s="240"/>
      <c r="J239" s="236"/>
      <c r="K239" s="236"/>
      <c r="L239" s="241"/>
      <c r="M239" s="242"/>
      <c r="N239" s="243"/>
      <c r="O239" s="243"/>
      <c r="P239" s="243"/>
      <c r="Q239" s="243"/>
      <c r="R239" s="243"/>
      <c r="S239" s="243"/>
      <c r="T239" s="244"/>
      <c r="AT239" s="245" t="s">
        <v>151</v>
      </c>
      <c r="AU239" s="245" t="s">
        <v>86</v>
      </c>
      <c r="AV239" s="11" t="s">
        <v>86</v>
      </c>
      <c r="AW239" s="11" t="s">
        <v>39</v>
      </c>
      <c r="AX239" s="11" t="s">
        <v>24</v>
      </c>
      <c r="AY239" s="245" t="s">
        <v>140</v>
      </c>
    </row>
    <row r="240" s="1" customFormat="1" ht="25.5" customHeight="1">
      <c r="B240" s="45"/>
      <c r="C240" s="220" t="s">
        <v>389</v>
      </c>
      <c r="D240" s="220" t="s">
        <v>142</v>
      </c>
      <c r="E240" s="221" t="s">
        <v>390</v>
      </c>
      <c r="F240" s="222" t="s">
        <v>391</v>
      </c>
      <c r="G240" s="223" t="s">
        <v>173</v>
      </c>
      <c r="H240" s="224">
        <v>60.465000000000003</v>
      </c>
      <c r="I240" s="225"/>
      <c r="J240" s="226">
        <f>ROUND(I240*H240,2)</f>
        <v>0</v>
      </c>
      <c r="K240" s="222" t="s">
        <v>146</v>
      </c>
      <c r="L240" s="71"/>
      <c r="M240" s="227" t="s">
        <v>22</v>
      </c>
      <c r="N240" s="228" t="s">
        <v>47</v>
      </c>
      <c r="O240" s="46"/>
      <c r="P240" s="229">
        <f>O240*H240</f>
        <v>0</v>
      </c>
      <c r="Q240" s="229">
        <v>2.5262479999999998</v>
      </c>
      <c r="R240" s="229">
        <f>Q240*H240</f>
        <v>152.74958531999999</v>
      </c>
      <c r="S240" s="229">
        <v>0</v>
      </c>
      <c r="T240" s="230">
        <f>S240*H240</f>
        <v>0</v>
      </c>
      <c r="AR240" s="23" t="s">
        <v>147</v>
      </c>
      <c r="AT240" s="23" t="s">
        <v>142</v>
      </c>
      <c r="AU240" s="23" t="s">
        <v>86</v>
      </c>
      <c r="AY240" s="23" t="s">
        <v>140</v>
      </c>
      <c r="BE240" s="231">
        <f>IF(N240="základní",J240,0)</f>
        <v>0</v>
      </c>
      <c r="BF240" s="231">
        <f>IF(N240="snížená",J240,0)</f>
        <v>0</v>
      </c>
      <c r="BG240" s="231">
        <f>IF(N240="zákl. přenesená",J240,0)</f>
        <v>0</v>
      </c>
      <c r="BH240" s="231">
        <f>IF(N240="sníž. přenesená",J240,0)</f>
        <v>0</v>
      </c>
      <c r="BI240" s="231">
        <f>IF(N240="nulová",J240,0)</f>
        <v>0</v>
      </c>
      <c r="BJ240" s="23" t="s">
        <v>24</v>
      </c>
      <c r="BK240" s="231">
        <f>ROUND(I240*H240,2)</f>
        <v>0</v>
      </c>
      <c r="BL240" s="23" t="s">
        <v>147</v>
      </c>
      <c r="BM240" s="23" t="s">
        <v>392</v>
      </c>
    </row>
    <row r="241" s="1" customFormat="1">
      <c r="B241" s="45"/>
      <c r="C241" s="73"/>
      <c r="D241" s="232" t="s">
        <v>149</v>
      </c>
      <c r="E241" s="73"/>
      <c r="F241" s="233" t="s">
        <v>393</v>
      </c>
      <c r="G241" s="73"/>
      <c r="H241" s="73"/>
      <c r="I241" s="190"/>
      <c r="J241" s="73"/>
      <c r="K241" s="73"/>
      <c r="L241" s="71"/>
      <c r="M241" s="234"/>
      <c r="N241" s="46"/>
      <c r="O241" s="46"/>
      <c r="P241" s="46"/>
      <c r="Q241" s="46"/>
      <c r="R241" s="46"/>
      <c r="S241" s="46"/>
      <c r="T241" s="94"/>
      <c r="AT241" s="23" t="s">
        <v>149</v>
      </c>
      <c r="AU241" s="23" t="s">
        <v>86</v>
      </c>
    </row>
    <row r="242" s="11" customFormat="1">
      <c r="B242" s="235"/>
      <c r="C242" s="236"/>
      <c r="D242" s="232" t="s">
        <v>151</v>
      </c>
      <c r="E242" s="237" t="s">
        <v>22</v>
      </c>
      <c r="F242" s="238" t="s">
        <v>394</v>
      </c>
      <c r="G242" s="236"/>
      <c r="H242" s="239">
        <v>59.840000000000003</v>
      </c>
      <c r="I242" s="240"/>
      <c r="J242" s="236"/>
      <c r="K242" s="236"/>
      <c r="L242" s="241"/>
      <c r="M242" s="242"/>
      <c r="N242" s="243"/>
      <c r="O242" s="243"/>
      <c r="P242" s="243"/>
      <c r="Q242" s="243"/>
      <c r="R242" s="243"/>
      <c r="S242" s="243"/>
      <c r="T242" s="244"/>
      <c r="AT242" s="245" t="s">
        <v>151</v>
      </c>
      <c r="AU242" s="245" t="s">
        <v>86</v>
      </c>
      <c r="AV242" s="11" t="s">
        <v>86</v>
      </c>
      <c r="AW242" s="11" t="s">
        <v>39</v>
      </c>
      <c r="AX242" s="11" t="s">
        <v>76</v>
      </c>
      <c r="AY242" s="245" t="s">
        <v>140</v>
      </c>
    </row>
    <row r="243" s="11" customFormat="1">
      <c r="B243" s="235"/>
      <c r="C243" s="236"/>
      <c r="D243" s="232" t="s">
        <v>151</v>
      </c>
      <c r="E243" s="237" t="s">
        <v>22</v>
      </c>
      <c r="F243" s="238" t="s">
        <v>395</v>
      </c>
      <c r="G243" s="236"/>
      <c r="H243" s="239">
        <v>0.625</v>
      </c>
      <c r="I243" s="240"/>
      <c r="J243" s="236"/>
      <c r="K243" s="236"/>
      <c r="L243" s="241"/>
      <c r="M243" s="242"/>
      <c r="N243" s="243"/>
      <c r="O243" s="243"/>
      <c r="P243" s="243"/>
      <c r="Q243" s="243"/>
      <c r="R243" s="243"/>
      <c r="S243" s="243"/>
      <c r="T243" s="244"/>
      <c r="AT243" s="245" t="s">
        <v>151</v>
      </c>
      <c r="AU243" s="245" t="s">
        <v>86</v>
      </c>
      <c r="AV243" s="11" t="s">
        <v>86</v>
      </c>
      <c r="AW243" s="11" t="s">
        <v>39</v>
      </c>
      <c r="AX243" s="11" t="s">
        <v>76</v>
      </c>
      <c r="AY243" s="245" t="s">
        <v>140</v>
      </c>
    </row>
    <row r="244" s="12" customFormat="1">
      <c r="B244" s="246"/>
      <c r="C244" s="247"/>
      <c r="D244" s="232" t="s">
        <v>151</v>
      </c>
      <c r="E244" s="248" t="s">
        <v>22</v>
      </c>
      <c r="F244" s="249" t="s">
        <v>158</v>
      </c>
      <c r="G244" s="247"/>
      <c r="H244" s="250">
        <v>60.465000000000003</v>
      </c>
      <c r="I244" s="251"/>
      <c r="J244" s="247"/>
      <c r="K244" s="247"/>
      <c r="L244" s="252"/>
      <c r="M244" s="253"/>
      <c r="N244" s="254"/>
      <c r="O244" s="254"/>
      <c r="P244" s="254"/>
      <c r="Q244" s="254"/>
      <c r="R244" s="254"/>
      <c r="S244" s="254"/>
      <c r="T244" s="255"/>
      <c r="AT244" s="256" t="s">
        <v>151</v>
      </c>
      <c r="AU244" s="256" t="s">
        <v>86</v>
      </c>
      <c r="AV244" s="12" t="s">
        <v>147</v>
      </c>
      <c r="AW244" s="12" t="s">
        <v>39</v>
      </c>
      <c r="AX244" s="12" t="s">
        <v>24</v>
      </c>
      <c r="AY244" s="256" t="s">
        <v>140</v>
      </c>
    </row>
    <row r="245" s="1" customFormat="1" ht="16.5" customHeight="1">
      <c r="B245" s="45"/>
      <c r="C245" s="220" t="s">
        <v>396</v>
      </c>
      <c r="D245" s="220" t="s">
        <v>142</v>
      </c>
      <c r="E245" s="221" t="s">
        <v>397</v>
      </c>
      <c r="F245" s="222" t="s">
        <v>398</v>
      </c>
      <c r="G245" s="223" t="s">
        <v>145</v>
      </c>
      <c r="H245" s="224">
        <v>84.447999999999993</v>
      </c>
      <c r="I245" s="225"/>
      <c r="J245" s="226">
        <f>ROUND(I245*H245,2)</f>
        <v>0</v>
      </c>
      <c r="K245" s="222" t="s">
        <v>146</v>
      </c>
      <c r="L245" s="71"/>
      <c r="M245" s="227" t="s">
        <v>22</v>
      </c>
      <c r="N245" s="228" t="s">
        <v>47</v>
      </c>
      <c r="O245" s="46"/>
      <c r="P245" s="229">
        <f>O245*H245</f>
        <v>0</v>
      </c>
      <c r="Q245" s="229">
        <v>0.0014357</v>
      </c>
      <c r="R245" s="229">
        <f>Q245*H245</f>
        <v>0.1212419936</v>
      </c>
      <c r="S245" s="229">
        <v>0</v>
      </c>
      <c r="T245" s="230">
        <f>S245*H245</f>
        <v>0</v>
      </c>
      <c r="AR245" s="23" t="s">
        <v>147</v>
      </c>
      <c r="AT245" s="23" t="s">
        <v>142</v>
      </c>
      <c r="AU245" s="23" t="s">
        <v>86</v>
      </c>
      <c r="AY245" s="23" t="s">
        <v>140</v>
      </c>
      <c r="BE245" s="231">
        <f>IF(N245="základní",J245,0)</f>
        <v>0</v>
      </c>
      <c r="BF245" s="231">
        <f>IF(N245="snížená",J245,0)</f>
        <v>0</v>
      </c>
      <c r="BG245" s="231">
        <f>IF(N245="zákl. přenesená",J245,0)</f>
        <v>0</v>
      </c>
      <c r="BH245" s="231">
        <f>IF(N245="sníž. přenesená",J245,0)</f>
        <v>0</v>
      </c>
      <c r="BI245" s="231">
        <f>IF(N245="nulová",J245,0)</f>
        <v>0</v>
      </c>
      <c r="BJ245" s="23" t="s">
        <v>24</v>
      </c>
      <c r="BK245" s="231">
        <f>ROUND(I245*H245,2)</f>
        <v>0</v>
      </c>
      <c r="BL245" s="23" t="s">
        <v>147</v>
      </c>
      <c r="BM245" s="23" t="s">
        <v>399</v>
      </c>
    </row>
    <row r="246" s="1" customFormat="1">
      <c r="B246" s="45"/>
      <c r="C246" s="73"/>
      <c r="D246" s="232" t="s">
        <v>149</v>
      </c>
      <c r="E246" s="73"/>
      <c r="F246" s="233" t="s">
        <v>400</v>
      </c>
      <c r="G246" s="73"/>
      <c r="H246" s="73"/>
      <c r="I246" s="190"/>
      <c r="J246" s="73"/>
      <c r="K246" s="73"/>
      <c r="L246" s="71"/>
      <c r="M246" s="234"/>
      <c r="N246" s="46"/>
      <c r="O246" s="46"/>
      <c r="P246" s="46"/>
      <c r="Q246" s="46"/>
      <c r="R246" s="46"/>
      <c r="S246" s="46"/>
      <c r="T246" s="94"/>
      <c r="AT246" s="23" t="s">
        <v>149</v>
      </c>
      <c r="AU246" s="23" t="s">
        <v>86</v>
      </c>
    </row>
    <row r="247" s="11" customFormat="1">
      <c r="B247" s="235"/>
      <c r="C247" s="236"/>
      <c r="D247" s="232" t="s">
        <v>151</v>
      </c>
      <c r="E247" s="237" t="s">
        <v>22</v>
      </c>
      <c r="F247" s="238" t="s">
        <v>401</v>
      </c>
      <c r="G247" s="236"/>
      <c r="H247" s="239">
        <v>74.384</v>
      </c>
      <c r="I247" s="240"/>
      <c r="J247" s="236"/>
      <c r="K247" s="236"/>
      <c r="L247" s="241"/>
      <c r="M247" s="242"/>
      <c r="N247" s="243"/>
      <c r="O247" s="243"/>
      <c r="P247" s="243"/>
      <c r="Q247" s="243"/>
      <c r="R247" s="243"/>
      <c r="S247" s="243"/>
      <c r="T247" s="244"/>
      <c r="AT247" s="245" t="s">
        <v>151</v>
      </c>
      <c r="AU247" s="245" t="s">
        <v>86</v>
      </c>
      <c r="AV247" s="11" t="s">
        <v>86</v>
      </c>
      <c r="AW247" s="11" t="s">
        <v>39</v>
      </c>
      <c r="AX247" s="11" t="s">
        <v>76</v>
      </c>
      <c r="AY247" s="245" t="s">
        <v>140</v>
      </c>
    </row>
    <row r="248" s="11" customFormat="1">
      <c r="B248" s="235"/>
      <c r="C248" s="236"/>
      <c r="D248" s="232" t="s">
        <v>151</v>
      </c>
      <c r="E248" s="237" t="s">
        <v>22</v>
      </c>
      <c r="F248" s="238" t="s">
        <v>402</v>
      </c>
      <c r="G248" s="236"/>
      <c r="H248" s="239">
        <v>3.2639999999999998</v>
      </c>
      <c r="I248" s="240"/>
      <c r="J248" s="236"/>
      <c r="K248" s="236"/>
      <c r="L248" s="241"/>
      <c r="M248" s="242"/>
      <c r="N248" s="243"/>
      <c r="O248" s="243"/>
      <c r="P248" s="243"/>
      <c r="Q248" s="243"/>
      <c r="R248" s="243"/>
      <c r="S248" s="243"/>
      <c r="T248" s="244"/>
      <c r="AT248" s="245" t="s">
        <v>151</v>
      </c>
      <c r="AU248" s="245" t="s">
        <v>86</v>
      </c>
      <c r="AV248" s="11" t="s">
        <v>86</v>
      </c>
      <c r="AW248" s="11" t="s">
        <v>39</v>
      </c>
      <c r="AX248" s="11" t="s">
        <v>76</v>
      </c>
      <c r="AY248" s="245" t="s">
        <v>140</v>
      </c>
    </row>
    <row r="249" s="11" customFormat="1">
      <c r="B249" s="235"/>
      <c r="C249" s="236"/>
      <c r="D249" s="232" t="s">
        <v>151</v>
      </c>
      <c r="E249" s="237" t="s">
        <v>22</v>
      </c>
      <c r="F249" s="238" t="s">
        <v>403</v>
      </c>
      <c r="G249" s="236"/>
      <c r="H249" s="239">
        <v>6.7999999999999998</v>
      </c>
      <c r="I249" s="240"/>
      <c r="J249" s="236"/>
      <c r="K249" s="236"/>
      <c r="L249" s="241"/>
      <c r="M249" s="242"/>
      <c r="N249" s="243"/>
      <c r="O249" s="243"/>
      <c r="P249" s="243"/>
      <c r="Q249" s="243"/>
      <c r="R249" s="243"/>
      <c r="S249" s="243"/>
      <c r="T249" s="244"/>
      <c r="AT249" s="245" t="s">
        <v>151</v>
      </c>
      <c r="AU249" s="245" t="s">
        <v>86</v>
      </c>
      <c r="AV249" s="11" t="s">
        <v>86</v>
      </c>
      <c r="AW249" s="11" t="s">
        <v>39</v>
      </c>
      <c r="AX249" s="11" t="s">
        <v>76</v>
      </c>
      <c r="AY249" s="245" t="s">
        <v>140</v>
      </c>
    </row>
    <row r="250" s="12" customFormat="1">
      <c r="B250" s="246"/>
      <c r="C250" s="247"/>
      <c r="D250" s="232" t="s">
        <v>151</v>
      </c>
      <c r="E250" s="248" t="s">
        <v>22</v>
      </c>
      <c r="F250" s="249" t="s">
        <v>158</v>
      </c>
      <c r="G250" s="247"/>
      <c r="H250" s="250">
        <v>84.447999999999993</v>
      </c>
      <c r="I250" s="251"/>
      <c r="J250" s="247"/>
      <c r="K250" s="247"/>
      <c r="L250" s="252"/>
      <c r="M250" s="253"/>
      <c r="N250" s="254"/>
      <c r="O250" s="254"/>
      <c r="P250" s="254"/>
      <c r="Q250" s="254"/>
      <c r="R250" s="254"/>
      <c r="S250" s="254"/>
      <c r="T250" s="255"/>
      <c r="AT250" s="256" t="s">
        <v>151</v>
      </c>
      <c r="AU250" s="256" t="s">
        <v>86</v>
      </c>
      <c r="AV250" s="12" t="s">
        <v>147</v>
      </c>
      <c r="AW250" s="12" t="s">
        <v>39</v>
      </c>
      <c r="AX250" s="12" t="s">
        <v>24</v>
      </c>
      <c r="AY250" s="256" t="s">
        <v>140</v>
      </c>
    </row>
    <row r="251" s="1" customFormat="1" ht="25.5" customHeight="1">
      <c r="B251" s="45"/>
      <c r="C251" s="220" t="s">
        <v>404</v>
      </c>
      <c r="D251" s="220" t="s">
        <v>142</v>
      </c>
      <c r="E251" s="221" t="s">
        <v>405</v>
      </c>
      <c r="F251" s="222" t="s">
        <v>406</v>
      </c>
      <c r="G251" s="223" t="s">
        <v>145</v>
      </c>
      <c r="H251" s="224">
        <v>84.447999999999993</v>
      </c>
      <c r="I251" s="225"/>
      <c r="J251" s="226">
        <f>ROUND(I251*H251,2)</f>
        <v>0</v>
      </c>
      <c r="K251" s="222" t="s">
        <v>146</v>
      </c>
      <c r="L251" s="71"/>
      <c r="M251" s="227" t="s">
        <v>22</v>
      </c>
      <c r="N251" s="228" t="s">
        <v>47</v>
      </c>
      <c r="O251" s="46"/>
      <c r="P251" s="229">
        <f>O251*H251</f>
        <v>0</v>
      </c>
      <c r="Q251" s="229">
        <v>3.6000000000000001E-05</v>
      </c>
      <c r="R251" s="229">
        <f>Q251*H251</f>
        <v>0.003040128</v>
      </c>
      <c r="S251" s="229">
        <v>0</v>
      </c>
      <c r="T251" s="230">
        <f>S251*H251</f>
        <v>0</v>
      </c>
      <c r="AR251" s="23" t="s">
        <v>147</v>
      </c>
      <c r="AT251" s="23" t="s">
        <v>142</v>
      </c>
      <c r="AU251" s="23" t="s">
        <v>86</v>
      </c>
      <c r="AY251" s="23" t="s">
        <v>140</v>
      </c>
      <c r="BE251" s="231">
        <f>IF(N251="základní",J251,0)</f>
        <v>0</v>
      </c>
      <c r="BF251" s="231">
        <f>IF(N251="snížená",J251,0)</f>
        <v>0</v>
      </c>
      <c r="BG251" s="231">
        <f>IF(N251="zákl. přenesená",J251,0)</f>
        <v>0</v>
      </c>
      <c r="BH251" s="231">
        <f>IF(N251="sníž. přenesená",J251,0)</f>
        <v>0</v>
      </c>
      <c r="BI251" s="231">
        <f>IF(N251="nulová",J251,0)</f>
        <v>0</v>
      </c>
      <c r="BJ251" s="23" t="s">
        <v>24</v>
      </c>
      <c r="BK251" s="231">
        <f>ROUND(I251*H251,2)</f>
        <v>0</v>
      </c>
      <c r="BL251" s="23" t="s">
        <v>147</v>
      </c>
      <c r="BM251" s="23" t="s">
        <v>407</v>
      </c>
    </row>
    <row r="252" s="1" customFormat="1">
      <c r="B252" s="45"/>
      <c r="C252" s="73"/>
      <c r="D252" s="232" t="s">
        <v>149</v>
      </c>
      <c r="E252" s="73"/>
      <c r="F252" s="233" t="s">
        <v>400</v>
      </c>
      <c r="G252" s="73"/>
      <c r="H252" s="73"/>
      <c r="I252" s="190"/>
      <c r="J252" s="73"/>
      <c r="K252" s="73"/>
      <c r="L252" s="71"/>
      <c r="M252" s="234"/>
      <c r="N252" s="46"/>
      <c r="O252" s="46"/>
      <c r="P252" s="46"/>
      <c r="Q252" s="46"/>
      <c r="R252" s="46"/>
      <c r="S252" s="46"/>
      <c r="T252" s="94"/>
      <c r="AT252" s="23" t="s">
        <v>149</v>
      </c>
      <c r="AU252" s="23" t="s">
        <v>86</v>
      </c>
    </row>
    <row r="253" s="11" customFormat="1">
      <c r="B253" s="235"/>
      <c r="C253" s="236"/>
      <c r="D253" s="232" t="s">
        <v>151</v>
      </c>
      <c r="E253" s="237" t="s">
        <v>22</v>
      </c>
      <c r="F253" s="238" t="s">
        <v>408</v>
      </c>
      <c r="G253" s="236"/>
      <c r="H253" s="239">
        <v>84.447999999999993</v>
      </c>
      <c r="I253" s="240"/>
      <c r="J253" s="236"/>
      <c r="K253" s="236"/>
      <c r="L253" s="241"/>
      <c r="M253" s="242"/>
      <c r="N253" s="243"/>
      <c r="O253" s="243"/>
      <c r="P253" s="243"/>
      <c r="Q253" s="243"/>
      <c r="R253" s="243"/>
      <c r="S253" s="243"/>
      <c r="T253" s="244"/>
      <c r="AT253" s="245" t="s">
        <v>151</v>
      </c>
      <c r="AU253" s="245" t="s">
        <v>86</v>
      </c>
      <c r="AV253" s="11" t="s">
        <v>86</v>
      </c>
      <c r="AW253" s="11" t="s">
        <v>39</v>
      </c>
      <c r="AX253" s="11" t="s">
        <v>24</v>
      </c>
      <c r="AY253" s="245" t="s">
        <v>140</v>
      </c>
    </row>
    <row r="254" s="1" customFormat="1" ht="25.5" customHeight="1">
      <c r="B254" s="45"/>
      <c r="C254" s="220" t="s">
        <v>409</v>
      </c>
      <c r="D254" s="220" t="s">
        <v>142</v>
      </c>
      <c r="E254" s="221" t="s">
        <v>410</v>
      </c>
      <c r="F254" s="222" t="s">
        <v>411</v>
      </c>
      <c r="G254" s="223" t="s">
        <v>243</v>
      </c>
      <c r="H254" s="224">
        <v>8.4649999999999999</v>
      </c>
      <c r="I254" s="225"/>
      <c r="J254" s="226">
        <f>ROUND(I254*H254,2)</f>
        <v>0</v>
      </c>
      <c r="K254" s="222" t="s">
        <v>146</v>
      </c>
      <c r="L254" s="71"/>
      <c r="M254" s="227" t="s">
        <v>22</v>
      </c>
      <c r="N254" s="228" t="s">
        <v>47</v>
      </c>
      <c r="O254" s="46"/>
      <c r="P254" s="229">
        <f>O254*H254</f>
        <v>0</v>
      </c>
      <c r="Q254" s="229">
        <v>1.038217</v>
      </c>
      <c r="R254" s="229">
        <f>Q254*H254</f>
        <v>8.7885069050000002</v>
      </c>
      <c r="S254" s="229">
        <v>0</v>
      </c>
      <c r="T254" s="230">
        <f>S254*H254</f>
        <v>0</v>
      </c>
      <c r="AR254" s="23" t="s">
        <v>147</v>
      </c>
      <c r="AT254" s="23" t="s">
        <v>142</v>
      </c>
      <c r="AU254" s="23" t="s">
        <v>86</v>
      </c>
      <c r="AY254" s="23" t="s">
        <v>140</v>
      </c>
      <c r="BE254" s="231">
        <f>IF(N254="základní",J254,0)</f>
        <v>0</v>
      </c>
      <c r="BF254" s="231">
        <f>IF(N254="snížená",J254,0)</f>
        <v>0</v>
      </c>
      <c r="BG254" s="231">
        <f>IF(N254="zákl. přenesená",J254,0)</f>
        <v>0</v>
      </c>
      <c r="BH254" s="231">
        <f>IF(N254="sníž. přenesená",J254,0)</f>
        <v>0</v>
      </c>
      <c r="BI254" s="231">
        <f>IF(N254="nulová",J254,0)</f>
        <v>0</v>
      </c>
      <c r="BJ254" s="23" t="s">
        <v>24</v>
      </c>
      <c r="BK254" s="231">
        <f>ROUND(I254*H254,2)</f>
        <v>0</v>
      </c>
      <c r="BL254" s="23" t="s">
        <v>147</v>
      </c>
      <c r="BM254" s="23" t="s">
        <v>412</v>
      </c>
    </row>
    <row r="255" s="1" customFormat="1">
      <c r="B255" s="45"/>
      <c r="C255" s="73"/>
      <c r="D255" s="232" t="s">
        <v>149</v>
      </c>
      <c r="E255" s="73"/>
      <c r="F255" s="233" t="s">
        <v>413</v>
      </c>
      <c r="G255" s="73"/>
      <c r="H255" s="73"/>
      <c r="I255" s="190"/>
      <c r="J255" s="73"/>
      <c r="K255" s="73"/>
      <c r="L255" s="71"/>
      <c r="M255" s="234"/>
      <c r="N255" s="46"/>
      <c r="O255" s="46"/>
      <c r="P255" s="46"/>
      <c r="Q255" s="46"/>
      <c r="R255" s="46"/>
      <c r="S255" s="46"/>
      <c r="T255" s="94"/>
      <c r="AT255" s="23" t="s">
        <v>149</v>
      </c>
      <c r="AU255" s="23" t="s">
        <v>86</v>
      </c>
    </row>
    <row r="256" s="11" customFormat="1">
      <c r="B256" s="235"/>
      <c r="C256" s="236"/>
      <c r="D256" s="232" t="s">
        <v>151</v>
      </c>
      <c r="E256" s="237" t="s">
        <v>22</v>
      </c>
      <c r="F256" s="238" t="s">
        <v>414</v>
      </c>
      <c r="G256" s="236"/>
      <c r="H256" s="239">
        <v>8.4649999999999999</v>
      </c>
      <c r="I256" s="240"/>
      <c r="J256" s="236"/>
      <c r="K256" s="236"/>
      <c r="L256" s="241"/>
      <c r="M256" s="242"/>
      <c r="N256" s="243"/>
      <c r="O256" s="243"/>
      <c r="P256" s="243"/>
      <c r="Q256" s="243"/>
      <c r="R256" s="243"/>
      <c r="S256" s="243"/>
      <c r="T256" s="244"/>
      <c r="AT256" s="245" t="s">
        <v>151</v>
      </c>
      <c r="AU256" s="245" t="s">
        <v>86</v>
      </c>
      <c r="AV256" s="11" t="s">
        <v>86</v>
      </c>
      <c r="AW256" s="11" t="s">
        <v>39</v>
      </c>
      <c r="AX256" s="11" t="s">
        <v>24</v>
      </c>
      <c r="AY256" s="245" t="s">
        <v>140</v>
      </c>
    </row>
    <row r="257" s="10" customFormat="1" ht="29.88" customHeight="1">
      <c r="B257" s="204"/>
      <c r="C257" s="205"/>
      <c r="D257" s="206" t="s">
        <v>75</v>
      </c>
      <c r="E257" s="218" t="s">
        <v>159</v>
      </c>
      <c r="F257" s="218" t="s">
        <v>415</v>
      </c>
      <c r="G257" s="205"/>
      <c r="H257" s="205"/>
      <c r="I257" s="208"/>
      <c r="J257" s="219">
        <f>BK257</f>
        <v>0</v>
      </c>
      <c r="K257" s="205"/>
      <c r="L257" s="210"/>
      <c r="M257" s="211"/>
      <c r="N257" s="212"/>
      <c r="O257" s="212"/>
      <c r="P257" s="213">
        <f>SUM(P258:P341)</f>
        <v>0</v>
      </c>
      <c r="Q257" s="212"/>
      <c r="R257" s="213">
        <f>SUM(R258:R341)</f>
        <v>514.63291381499994</v>
      </c>
      <c r="S257" s="212"/>
      <c r="T257" s="214">
        <f>SUM(T258:T341)</f>
        <v>0</v>
      </c>
      <c r="AR257" s="215" t="s">
        <v>24</v>
      </c>
      <c r="AT257" s="216" t="s">
        <v>75</v>
      </c>
      <c r="AU257" s="216" t="s">
        <v>24</v>
      </c>
      <c r="AY257" s="215" t="s">
        <v>140</v>
      </c>
      <c r="BK257" s="217">
        <f>SUM(BK258:BK341)</f>
        <v>0</v>
      </c>
    </row>
    <row r="258" s="1" customFormat="1" ht="16.5" customHeight="1">
      <c r="B258" s="45"/>
      <c r="C258" s="220" t="s">
        <v>416</v>
      </c>
      <c r="D258" s="220" t="s">
        <v>142</v>
      </c>
      <c r="E258" s="221" t="s">
        <v>417</v>
      </c>
      <c r="F258" s="222" t="s">
        <v>418</v>
      </c>
      <c r="G258" s="223" t="s">
        <v>225</v>
      </c>
      <c r="H258" s="224">
        <v>30</v>
      </c>
      <c r="I258" s="225"/>
      <c r="J258" s="226">
        <f>ROUND(I258*H258,2)</f>
        <v>0</v>
      </c>
      <c r="K258" s="222" t="s">
        <v>146</v>
      </c>
      <c r="L258" s="71"/>
      <c r="M258" s="227" t="s">
        <v>22</v>
      </c>
      <c r="N258" s="228" t="s">
        <v>47</v>
      </c>
      <c r="O258" s="46"/>
      <c r="P258" s="229">
        <f>O258*H258</f>
        <v>0</v>
      </c>
      <c r="Q258" s="229">
        <v>0.00070200000000000004</v>
      </c>
      <c r="R258" s="229">
        <f>Q258*H258</f>
        <v>0.021060000000000002</v>
      </c>
      <c r="S258" s="229">
        <v>0</v>
      </c>
      <c r="T258" s="230">
        <f>S258*H258</f>
        <v>0</v>
      </c>
      <c r="AR258" s="23" t="s">
        <v>147</v>
      </c>
      <c r="AT258" s="23" t="s">
        <v>142</v>
      </c>
      <c r="AU258" s="23" t="s">
        <v>86</v>
      </c>
      <c r="AY258" s="23" t="s">
        <v>140</v>
      </c>
      <c r="BE258" s="231">
        <f>IF(N258="základní",J258,0)</f>
        <v>0</v>
      </c>
      <c r="BF258" s="231">
        <f>IF(N258="snížená",J258,0)</f>
        <v>0</v>
      </c>
      <c r="BG258" s="231">
        <f>IF(N258="zákl. přenesená",J258,0)</f>
        <v>0</v>
      </c>
      <c r="BH258" s="231">
        <f>IF(N258="sníž. přenesená",J258,0)</f>
        <v>0</v>
      </c>
      <c r="BI258" s="231">
        <f>IF(N258="nulová",J258,0)</f>
        <v>0</v>
      </c>
      <c r="BJ258" s="23" t="s">
        <v>24</v>
      </c>
      <c r="BK258" s="231">
        <f>ROUND(I258*H258,2)</f>
        <v>0</v>
      </c>
      <c r="BL258" s="23" t="s">
        <v>147</v>
      </c>
      <c r="BM258" s="23" t="s">
        <v>419</v>
      </c>
    </row>
    <row r="259" s="1" customFormat="1">
      <c r="B259" s="45"/>
      <c r="C259" s="73"/>
      <c r="D259" s="232" t="s">
        <v>149</v>
      </c>
      <c r="E259" s="73"/>
      <c r="F259" s="233" t="s">
        <v>420</v>
      </c>
      <c r="G259" s="73"/>
      <c r="H259" s="73"/>
      <c r="I259" s="190"/>
      <c r="J259" s="73"/>
      <c r="K259" s="73"/>
      <c r="L259" s="71"/>
      <c r="M259" s="234"/>
      <c r="N259" s="46"/>
      <c r="O259" s="46"/>
      <c r="P259" s="46"/>
      <c r="Q259" s="46"/>
      <c r="R259" s="46"/>
      <c r="S259" s="46"/>
      <c r="T259" s="94"/>
      <c r="AT259" s="23" t="s">
        <v>149</v>
      </c>
      <c r="AU259" s="23" t="s">
        <v>86</v>
      </c>
    </row>
    <row r="260" s="11" customFormat="1">
      <c r="B260" s="235"/>
      <c r="C260" s="236"/>
      <c r="D260" s="232" t="s">
        <v>151</v>
      </c>
      <c r="E260" s="237" t="s">
        <v>22</v>
      </c>
      <c r="F260" s="238" t="s">
        <v>421</v>
      </c>
      <c r="G260" s="236"/>
      <c r="H260" s="239">
        <v>30</v>
      </c>
      <c r="I260" s="240"/>
      <c r="J260" s="236"/>
      <c r="K260" s="236"/>
      <c r="L260" s="241"/>
      <c r="M260" s="242"/>
      <c r="N260" s="243"/>
      <c r="O260" s="243"/>
      <c r="P260" s="243"/>
      <c r="Q260" s="243"/>
      <c r="R260" s="243"/>
      <c r="S260" s="243"/>
      <c r="T260" s="244"/>
      <c r="AT260" s="245" t="s">
        <v>151</v>
      </c>
      <c r="AU260" s="245" t="s">
        <v>86</v>
      </c>
      <c r="AV260" s="11" t="s">
        <v>86</v>
      </c>
      <c r="AW260" s="11" t="s">
        <v>39</v>
      </c>
      <c r="AX260" s="11" t="s">
        <v>24</v>
      </c>
      <c r="AY260" s="245" t="s">
        <v>140</v>
      </c>
    </row>
    <row r="261" s="1" customFormat="1" ht="16.5" customHeight="1">
      <c r="B261" s="45"/>
      <c r="C261" s="257" t="s">
        <v>422</v>
      </c>
      <c r="D261" s="257" t="s">
        <v>240</v>
      </c>
      <c r="E261" s="258" t="s">
        <v>423</v>
      </c>
      <c r="F261" s="259" t="s">
        <v>424</v>
      </c>
      <c r="G261" s="260" t="s">
        <v>225</v>
      </c>
      <c r="H261" s="261">
        <v>30</v>
      </c>
      <c r="I261" s="262"/>
      <c r="J261" s="263">
        <f>ROUND(I261*H261,2)</f>
        <v>0</v>
      </c>
      <c r="K261" s="259" t="s">
        <v>146</v>
      </c>
      <c r="L261" s="264"/>
      <c r="M261" s="265" t="s">
        <v>22</v>
      </c>
      <c r="N261" s="266" t="s">
        <v>47</v>
      </c>
      <c r="O261" s="46"/>
      <c r="P261" s="229">
        <f>O261*H261</f>
        <v>0</v>
      </c>
      <c r="Q261" s="229">
        <v>0.0048700000000000002</v>
      </c>
      <c r="R261" s="229">
        <f>Q261*H261</f>
        <v>0.14610000000000001</v>
      </c>
      <c r="S261" s="229">
        <v>0</v>
      </c>
      <c r="T261" s="230">
        <f>S261*H261</f>
        <v>0</v>
      </c>
      <c r="AR261" s="23" t="s">
        <v>191</v>
      </c>
      <c r="AT261" s="23" t="s">
        <v>240</v>
      </c>
      <c r="AU261" s="23" t="s">
        <v>86</v>
      </c>
      <c r="AY261" s="23" t="s">
        <v>140</v>
      </c>
      <c r="BE261" s="231">
        <f>IF(N261="základní",J261,0)</f>
        <v>0</v>
      </c>
      <c r="BF261" s="231">
        <f>IF(N261="snížená",J261,0)</f>
        <v>0</v>
      </c>
      <c r="BG261" s="231">
        <f>IF(N261="zákl. přenesená",J261,0)</f>
        <v>0</v>
      </c>
      <c r="BH261" s="231">
        <f>IF(N261="sníž. přenesená",J261,0)</f>
        <v>0</v>
      </c>
      <c r="BI261" s="231">
        <f>IF(N261="nulová",J261,0)</f>
        <v>0</v>
      </c>
      <c r="BJ261" s="23" t="s">
        <v>24</v>
      </c>
      <c r="BK261" s="231">
        <f>ROUND(I261*H261,2)</f>
        <v>0</v>
      </c>
      <c r="BL261" s="23" t="s">
        <v>147</v>
      </c>
      <c r="BM261" s="23" t="s">
        <v>425</v>
      </c>
    </row>
    <row r="262" s="1" customFormat="1" ht="16.5" customHeight="1">
      <c r="B262" s="45"/>
      <c r="C262" s="220" t="s">
        <v>426</v>
      </c>
      <c r="D262" s="220" t="s">
        <v>142</v>
      </c>
      <c r="E262" s="221" t="s">
        <v>427</v>
      </c>
      <c r="F262" s="222" t="s">
        <v>428</v>
      </c>
      <c r="G262" s="223" t="s">
        <v>173</v>
      </c>
      <c r="H262" s="224">
        <v>34.078000000000003</v>
      </c>
      <c r="I262" s="225"/>
      <c r="J262" s="226">
        <f>ROUND(I262*H262,2)</f>
        <v>0</v>
      </c>
      <c r="K262" s="222" t="s">
        <v>146</v>
      </c>
      <c r="L262" s="71"/>
      <c r="M262" s="227" t="s">
        <v>22</v>
      </c>
      <c r="N262" s="228" t="s">
        <v>47</v>
      </c>
      <c r="O262" s="46"/>
      <c r="P262" s="229">
        <f>O262*H262</f>
        <v>0</v>
      </c>
      <c r="Q262" s="229">
        <v>2.4778600000000002</v>
      </c>
      <c r="R262" s="229">
        <f>Q262*H262</f>
        <v>84.440513080000017</v>
      </c>
      <c r="S262" s="229">
        <v>0</v>
      </c>
      <c r="T262" s="230">
        <f>S262*H262</f>
        <v>0</v>
      </c>
      <c r="AR262" s="23" t="s">
        <v>147</v>
      </c>
      <c r="AT262" s="23" t="s">
        <v>142</v>
      </c>
      <c r="AU262" s="23" t="s">
        <v>86</v>
      </c>
      <c r="AY262" s="23" t="s">
        <v>140</v>
      </c>
      <c r="BE262" s="231">
        <f>IF(N262="základní",J262,0)</f>
        <v>0</v>
      </c>
      <c r="BF262" s="231">
        <f>IF(N262="snížená",J262,0)</f>
        <v>0</v>
      </c>
      <c r="BG262" s="231">
        <f>IF(N262="zákl. přenesená",J262,0)</f>
        <v>0</v>
      </c>
      <c r="BH262" s="231">
        <f>IF(N262="sníž. přenesená",J262,0)</f>
        <v>0</v>
      </c>
      <c r="BI262" s="231">
        <f>IF(N262="nulová",J262,0)</f>
        <v>0</v>
      </c>
      <c r="BJ262" s="23" t="s">
        <v>24</v>
      </c>
      <c r="BK262" s="231">
        <f>ROUND(I262*H262,2)</f>
        <v>0</v>
      </c>
      <c r="BL262" s="23" t="s">
        <v>147</v>
      </c>
      <c r="BM262" s="23" t="s">
        <v>429</v>
      </c>
    </row>
    <row r="263" s="1" customFormat="1">
      <c r="B263" s="45"/>
      <c r="C263" s="73"/>
      <c r="D263" s="232" t="s">
        <v>149</v>
      </c>
      <c r="E263" s="73"/>
      <c r="F263" s="233" t="s">
        <v>430</v>
      </c>
      <c r="G263" s="73"/>
      <c r="H263" s="73"/>
      <c r="I263" s="190"/>
      <c r="J263" s="73"/>
      <c r="K263" s="73"/>
      <c r="L263" s="71"/>
      <c r="M263" s="234"/>
      <c r="N263" s="46"/>
      <c r="O263" s="46"/>
      <c r="P263" s="46"/>
      <c r="Q263" s="46"/>
      <c r="R263" s="46"/>
      <c r="S263" s="46"/>
      <c r="T263" s="94"/>
      <c r="AT263" s="23" t="s">
        <v>149</v>
      </c>
      <c r="AU263" s="23" t="s">
        <v>86</v>
      </c>
    </row>
    <row r="264" s="11" customFormat="1">
      <c r="B264" s="235"/>
      <c r="C264" s="236"/>
      <c r="D264" s="232" t="s">
        <v>151</v>
      </c>
      <c r="E264" s="237" t="s">
        <v>22</v>
      </c>
      <c r="F264" s="238" t="s">
        <v>431</v>
      </c>
      <c r="G264" s="236"/>
      <c r="H264" s="239">
        <v>34.078000000000003</v>
      </c>
      <c r="I264" s="240"/>
      <c r="J264" s="236"/>
      <c r="K264" s="236"/>
      <c r="L264" s="241"/>
      <c r="M264" s="242"/>
      <c r="N264" s="243"/>
      <c r="O264" s="243"/>
      <c r="P264" s="243"/>
      <c r="Q264" s="243"/>
      <c r="R264" s="243"/>
      <c r="S264" s="243"/>
      <c r="T264" s="244"/>
      <c r="AT264" s="245" t="s">
        <v>151</v>
      </c>
      <c r="AU264" s="245" t="s">
        <v>86</v>
      </c>
      <c r="AV264" s="11" t="s">
        <v>86</v>
      </c>
      <c r="AW264" s="11" t="s">
        <v>39</v>
      </c>
      <c r="AX264" s="11" t="s">
        <v>24</v>
      </c>
      <c r="AY264" s="245" t="s">
        <v>140</v>
      </c>
    </row>
    <row r="265" s="1" customFormat="1" ht="16.5" customHeight="1">
      <c r="B265" s="45"/>
      <c r="C265" s="220" t="s">
        <v>432</v>
      </c>
      <c r="D265" s="220" t="s">
        <v>142</v>
      </c>
      <c r="E265" s="221" t="s">
        <v>433</v>
      </c>
      <c r="F265" s="222" t="s">
        <v>434</v>
      </c>
      <c r="G265" s="223" t="s">
        <v>145</v>
      </c>
      <c r="H265" s="224">
        <v>35.731999999999999</v>
      </c>
      <c r="I265" s="225"/>
      <c r="J265" s="226">
        <f>ROUND(I265*H265,2)</f>
        <v>0</v>
      </c>
      <c r="K265" s="222" t="s">
        <v>146</v>
      </c>
      <c r="L265" s="71"/>
      <c r="M265" s="227" t="s">
        <v>22</v>
      </c>
      <c r="N265" s="228" t="s">
        <v>47</v>
      </c>
      <c r="O265" s="46"/>
      <c r="P265" s="229">
        <f>O265*H265</f>
        <v>0</v>
      </c>
      <c r="Q265" s="229">
        <v>0.041744200000000002</v>
      </c>
      <c r="R265" s="229">
        <f>Q265*H265</f>
        <v>1.4916037544</v>
      </c>
      <c r="S265" s="229">
        <v>0</v>
      </c>
      <c r="T265" s="230">
        <f>S265*H265</f>
        <v>0</v>
      </c>
      <c r="AR265" s="23" t="s">
        <v>147</v>
      </c>
      <c r="AT265" s="23" t="s">
        <v>142</v>
      </c>
      <c r="AU265" s="23" t="s">
        <v>86</v>
      </c>
      <c r="AY265" s="23" t="s">
        <v>140</v>
      </c>
      <c r="BE265" s="231">
        <f>IF(N265="základní",J265,0)</f>
        <v>0</v>
      </c>
      <c r="BF265" s="231">
        <f>IF(N265="snížená",J265,0)</f>
        <v>0</v>
      </c>
      <c r="BG265" s="231">
        <f>IF(N265="zákl. přenesená",J265,0)</f>
        <v>0</v>
      </c>
      <c r="BH265" s="231">
        <f>IF(N265="sníž. přenesená",J265,0)</f>
        <v>0</v>
      </c>
      <c r="BI265" s="231">
        <f>IF(N265="nulová",J265,0)</f>
        <v>0</v>
      </c>
      <c r="BJ265" s="23" t="s">
        <v>24</v>
      </c>
      <c r="BK265" s="231">
        <f>ROUND(I265*H265,2)</f>
        <v>0</v>
      </c>
      <c r="BL265" s="23" t="s">
        <v>147</v>
      </c>
      <c r="BM265" s="23" t="s">
        <v>435</v>
      </c>
    </row>
    <row r="266" s="1" customFormat="1">
      <c r="B266" s="45"/>
      <c r="C266" s="73"/>
      <c r="D266" s="232" t="s">
        <v>149</v>
      </c>
      <c r="E266" s="73"/>
      <c r="F266" s="233" t="s">
        <v>436</v>
      </c>
      <c r="G266" s="73"/>
      <c r="H266" s="73"/>
      <c r="I266" s="190"/>
      <c r="J266" s="73"/>
      <c r="K266" s="73"/>
      <c r="L266" s="71"/>
      <c r="M266" s="234"/>
      <c r="N266" s="46"/>
      <c r="O266" s="46"/>
      <c r="P266" s="46"/>
      <c r="Q266" s="46"/>
      <c r="R266" s="46"/>
      <c r="S266" s="46"/>
      <c r="T266" s="94"/>
      <c r="AT266" s="23" t="s">
        <v>149</v>
      </c>
      <c r="AU266" s="23" t="s">
        <v>86</v>
      </c>
    </row>
    <row r="267" s="11" customFormat="1">
      <c r="B267" s="235"/>
      <c r="C267" s="236"/>
      <c r="D267" s="232" t="s">
        <v>151</v>
      </c>
      <c r="E267" s="237" t="s">
        <v>22</v>
      </c>
      <c r="F267" s="238" t="s">
        <v>437</v>
      </c>
      <c r="G267" s="236"/>
      <c r="H267" s="239">
        <v>31.797999999999998</v>
      </c>
      <c r="I267" s="240"/>
      <c r="J267" s="236"/>
      <c r="K267" s="236"/>
      <c r="L267" s="241"/>
      <c r="M267" s="242"/>
      <c r="N267" s="243"/>
      <c r="O267" s="243"/>
      <c r="P267" s="243"/>
      <c r="Q267" s="243"/>
      <c r="R267" s="243"/>
      <c r="S267" s="243"/>
      <c r="T267" s="244"/>
      <c r="AT267" s="245" t="s">
        <v>151</v>
      </c>
      <c r="AU267" s="245" t="s">
        <v>86</v>
      </c>
      <c r="AV267" s="11" t="s">
        <v>86</v>
      </c>
      <c r="AW267" s="11" t="s">
        <v>39</v>
      </c>
      <c r="AX267" s="11" t="s">
        <v>76</v>
      </c>
      <c r="AY267" s="245" t="s">
        <v>140</v>
      </c>
    </row>
    <row r="268" s="11" customFormat="1">
      <c r="B268" s="235"/>
      <c r="C268" s="236"/>
      <c r="D268" s="232" t="s">
        <v>151</v>
      </c>
      <c r="E268" s="237" t="s">
        <v>22</v>
      </c>
      <c r="F268" s="238" t="s">
        <v>438</v>
      </c>
      <c r="G268" s="236"/>
      <c r="H268" s="239">
        <v>3.9340000000000002</v>
      </c>
      <c r="I268" s="240"/>
      <c r="J268" s="236"/>
      <c r="K268" s="236"/>
      <c r="L268" s="241"/>
      <c r="M268" s="242"/>
      <c r="N268" s="243"/>
      <c r="O268" s="243"/>
      <c r="P268" s="243"/>
      <c r="Q268" s="243"/>
      <c r="R268" s="243"/>
      <c r="S268" s="243"/>
      <c r="T268" s="244"/>
      <c r="AT268" s="245" t="s">
        <v>151</v>
      </c>
      <c r="AU268" s="245" t="s">
        <v>86</v>
      </c>
      <c r="AV268" s="11" t="s">
        <v>86</v>
      </c>
      <c r="AW268" s="11" t="s">
        <v>39</v>
      </c>
      <c r="AX268" s="11" t="s">
        <v>76</v>
      </c>
      <c r="AY268" s="245" t="s">
        <v>140</v>
      </c>
    </row>
    <row r="269" s="12" customFormat="1">
      <c r="B269" s="246"/>
      <c r="C269" s="247"/>
      <c r="D269" s="232" t="s">
        <v>151</v>
      </c>
      <c r="E269" s="248" t="s">
        <v>22</v>
      </c>
      <c r="F269" s="249" t="s">
        <v>158</v>
      </c>
      <c r="G269" s="247"/>
      <c r="H269" s="250">
        <v>35.731999999999999</v>
      </c>
      <c r="I269" s="251"/>
      <c r="J269" s="247"/>
      <c r="K269" s="247"/>
      <c r="L269" s="252"/>
      <c r="M269" s="253"/>
      <c r="N269" s="254"/>
      <c r="O269" s="254"/>
      <c r="P269" s="254"/>
      <c r="Q269" s="254"/>
      <c r="R269" s="254"/>
      <c r="S269" s="254"/>
      <c r="T269" s="255"/>
      <c r="AT269" s="256" t="s">
        <v>151</v>
      </c>
      <c r="AU269" s="256" t="s">
        <v>86</v>
      </c>
      <c r="AV269" s="12" t="s">
        <v>147</v>
      </c>
      <c r="AW269" s="12" t="s">
        <v>39</v>
      </c>
      <c r="AX269" s="12" t="s">
        <v>24</v>
      </c>
      <c r="AY269" s="256" t="s">
        <v>140</v>
      </c>
    </row>
    <row r="270" s="1" customFormat="1" ht="16.5" customHeight="1">
      <c r="B270" s="45"/>
      <c r="C270" s="220" t="s">
        <v>439</v>
      </c>
      <c r="D270" s="220" t="s">
        <v>142</v>
      </c>
      <c r="E270" s="221" t="s">
        <v>440</v>
      </c>
      <c r="F270" s="222" t="s">
        <v>441</v>
      </c>
      <c r="G270" s="223" t="s">
        <v>145</v>
      </c>
      <c r="H270" s="224">
        <v>35.731999999999999</v>
      </c>
      <c r="I270" s="225"/>
      <c r="J270" s="226">
        <f>ROUND(I270*H270,2)</f>
        <v>0</v>
      </c>
      <c r="K270" s="222" t="s">
        <v>146</v>
      </c>
      <c r="L270" s="71"/>
      <c r="M270" s="227" t="s">
        <v>22</v>
      </c>
      <c r="N270" s="228" t="s">
        <v>47</v>
      </c>
      <c r="O270" s="46"/>
      <c r="P270" s="229">
        <f>O270*H270</f>
        <v>0</v>
      </c>
      <c r="Q270" s="229">
        <v>1.5E-05</v>
      </c>
      <c r="R270" s="229">
        <f>Q270*H270</f>
        <v>0.00053598000000000003</v>
      </c>
      <c r="S270" s="229">
        <v>0</v>
      </c>
      <c r="T270" s="230">
        <f>S270*H270</f>
        <v>0</v>
      </c>
      <c r="AR270" s="23" t="s">
        <v>147</v>
      </c>
      <c r="AT270" s="23" t="s">
        <v>142</v>
      </c>
      <c r="AU270" s="23" t="s">
        <v>86</v>
      </c>
      <c r="AY270" s="23" t="s">
        <v>140</v>
      </c>
      <c r="BE270" s="231">
        <f>IF(N270="základní",J270,0)</f>
        <v>0</v>
      </c>
      <c r="BF270" s="231">
        <f>IF(N270="snížená",J270,0)</f>
        <v>0</v>
      </c>
      <c r="BG270" s="231">
        <f>IF(N270="zákl. přenesená",J270,0)</f>
        <v>0</v>
      </c>
      <c r="BH270" s="231">
        <f>IF(N270="sníž. přenesená",J270,0)</f>
        <v>0</v>
      </c>
      <c r="BI270" s="231">
        <f>IF(N270="nulová",J270,0)</f>
        <v>0</v>
      </c>
      <c r="BJ270" s="23" t="s">
        <v>24</v>
      </c>
      <c r="BK270" s="231">
        <f>ROUND(I270*H270,2)</f>
        <v>0</v>
      </c>
      <c r="BL270" s="23" t="s">
        <v>147</v>
      </c>
      <c r="BM270" s="23" t="s">
        <v>442</v>
      </c>
    </row>
    <row r="271" s="1" customFormat="1">
      <c r="B271" s="45"/>
      <c r="C271" s="73"/>
      <c r="D271" s="232" t="s">
        <v>149</v>
      </c>
      <c r="E271" s="73"/>
      <c r="F271" s="233" t="s">
        <v>436</v>
      </c>
      <c r="G271" s="73"/>
      <c r="H271" s="73"/>
      <c r="I271" s="190"/>
      <c r="J271" s="73"/>
      <c r="K271" s="73"/>
      <c r="L271" s="71"/>
      <c r="M271" s="234"/>
      <c r="N271" s="46"/>
      <c r="O271" s="46"/>
      <c r="P271" s="46"/>
      <c r="Q271" s="46"/>
      <c r="R271" s="46"/>
      <c r="S271" s="46"/>
      <c r="T271" s="94"/>
      <c r="AT271" s="23" t="s">
        <v>149</v>
      </c>
      <c r="AU271" s="23" t="s">
        <v>86</v>
      </c>
    </row>
    <row r="272" s="11" customFormat="1">
      <c r="B272" s="235"/>
      <c r="C272" s="236"/>
      <c r="D272" s="232" t="s">
        <v>151</v>
      </c>
      <c r="E272" s="237" t="s">
        <v>22</v>
      </c>
      <c r="F272" s="238" t="s">
        <v>437</v>
      </c>
      <c r="G272" s="236"/>
      <c r="H272" s="239">
        <v>31.797999999999998</v>
      </c>
      <c r="I272" s="240"/>
      <c r="J272" s="236"/>
      <c r="K272" s="236"/>
      <c r="L272" s="241"/>
      <c r="M272" s="242"/>
      <c r="N272" s="243"/>
      <c r="O272" s="243"/>
      <c r="P272" s="243"/>
      <c r="Q272" s="243"/>
      <c r="R272" s="243"/>
      <c r="S272" s="243"/>
      <c r="T272" s="244"/>
      <c r="AT272" s="245" t="s">
        <v>151</v>
      </c>
      <c r="AU272" s="245" t="s">
        <v>86</v>
      </c>
      <c r="AV272" s="11" t="s">
        <v>86</v>
      </c>
      <c r="AW272" s="11" t="s">
        <v>39</v>
      </c>
      <c r="AX272" s="11" t="s">
        <v>76</v>
      </c>
      <c r="AY272" s="245" t="s">
        <v>140</v>
      </c>
    </row>
    <row r="273" s="11" customFormat="1">
      <c r="B273" s="235"/>
      <c r="C273" s="236"/>
      <c r="D273" s="232" t="s">
        <v>151</v>
      </c>
      <c r="E273" s="237" t="s">
        <v>22</v>
      </c>
      <c r="F273" s="238" t="s">
        <v>438</v>
      </c>
      <c r="G273" s="236"/>
      <c r="H273" s="239">
        <v>3.9340000000000002</v>
      </c>
      <c r="I273" s="240"/>
      <c r="J273" s="236"/>
      <c r="K273" s="236"/>
      <c r="L273" s="241"/>
      <c r="M273" s="242"/>
      <c r="N273" s="243"/>
      <c r="O273" s="243"/>
      <c r="P273" s="243"/>
      <c r="Q273" s="243"/>
      <c r="R273" s="243"/>
      <c r="S273" s="243"/>
      <c r="T273" s="244"/>
      <c r="AT273" s="245" t="s">
        <v>151</v>
      </c>
      <c r="AU273" s="245" t="s">
        <v>86</v>
      </c>
      <c r="AV273" s="11" t="s">
        <v>86</v>
      </c>
      <c r="AW273" s="11" t="s">
        <v>39</v>
      </c>
      <c r="AX273" s="11" t="s">
        <v>76</v>
      </c>
      <c r="AY273" s="245" t="s">
        <v>140</v>
      </c>
    </row>
    <row r="274" s="12" customFormat="1">
      <c r="B274" s="246"/>
      <c r="C274" s="247"/>
      <c r="D274" s="232" t="s">
        <v>151</v>
      </c>
      <c r="E274" s="248" t="s">
        <v>22</v>
      </c>
      <c r="F274" s="249" t="s">
        <v>158</v>
      </c>
      <c r="G274" s="247"/>
      <c r="H274" s="250">
        <v>35.731999999999999</v>
      </c>
      <c r="I274" s="251"/>
      <c r="J274" s="247"/>
      <c r="K274" s="247"/>
      <c r="L274" s="252"/>
      <c r="M274" s="253"/>
      <c r="N274" s="254"/>
      <c r="O274" s="254"/>
      <c r="P274" s="254"/>
      <c r="Q274" s="254"/>
      <c r="R274" s="254"/>
      <c r="S274" s="254"/>
      <c r="T274" s="255"/>
      <c r="AT274" s="256" t="s">
        <v>151</v>
      </c>
      <c r="AU274" s="256" t="s">
        <v>86</v>
      </c>
      <c r="AV274" s="12" t="s">
        <v>147</v>
      </c>
      <c r="AW274" s="12" t="s">
        <v>39</v>
      </c>
      <c r="AX274" s="12" t="s">
        <v>24</v>
      </c>
      <c r="AY274" s="256" t="s">
        <v>140</v>
      </c>
    </row>
    <row r="275" s="1" customFormat="1" ht="25.5" customHeight="1">
      <c r="B275" s="45"/>
      <c r="C275" s="220" t="s">
        <v>443</v>
      </c>
      <c r="D275" s="220" t="s">
        <v>142</v>
      </c>
      <c r="E275" s="221" t="s">
        <v>444</v>
      </c>
      <c r="F275" s="222" t="s">
        <v>445</v>
      </c>
      <c r="G275" s="223" t="s">
        <v>243</v>
      </c>
      <c r="H275" s="224">
        <v>3.4079999999999999</v>
      </c>
      <c r="I275" s="225"/>
      <c r="J275" s="226">
        <f>ROUND(I275*H275,2)</f>
        <v>0</v>
      </c>
      <c r="K275" s="222" t="s">
        <v>146</v>
      </c>
      <c r="L275" s="71"/>
      <c r="M275" s="227" t="s">
        <v>22</v>
      </c>
      <c r="N275" s="228" t="s">
        <v>47</v>
      </c>
      <c r="O275" s="46"/>
      <c r="P275" s="229">
        <f>O275*H275</f>
        <v>0</v>
      </c>
      <c r="Q275" s="229">
        <v>1.0487652000000001</v>
      </c>
      <c r="R275" s="229">
        <f>Q275*H275</f>
        <v>3.5741918016000001</v>
      </c>
      <c r="S275" s="229">
        <v>0</v>
      </c>
      <c r="T275" s="230">
        <f>S275*H275</f>
        <v>0</v>
      </c>
      <c r="AR275" s="23" t="s">
        <v>147</v>
      </c>
      <c r="AT275" s="23" t="s">
        <v>142</v>
      </c>
      <c r="AU275" s="23" t="s">
        <v>86</v>
      </c>
      <c r="AY275" s="23" t="s">
        <v>140</v>
      </c>
      <c r="BE275" s="231">
        <f>IF(N275="základní",J275,0)</f>
        <v>0</v>
      </c>
      <c r="BF275" s="231">
        <f>IF(N275="snížená",J275,0)</f>
        <v>0</v>
      </c>
      <c r="BG275" s="231">
        <f>IF(N275="zákl. přenesená",J275,0)</f>
        <v>0</v>
      </c>
      <c r="BH275" s="231">
        <f>IF(N275="sníž. přenesená",J275,0)</f>
        <v>0</v>
      </c>
      <c r="BI275" s="231">
        <f>IF(N275="nulová",J275,0)</f>
        <v>0</v>
      </c>
      <c r="BJ275" s="23" t="s">
        <v>24</v>
      </c>
      <c r="BK275" s="231">
        <f>ROUND(I275*H275,2)</f>
        <v>0</v>
      </c>
      <c r="BL275" s="23" t="s">
        <v>147</v>
      </c>
      <c r="BM275" s="23" t="s">
        <v>446</v>
      </c>
    </row>
    <row r="276" s="1" customFormat="1">
      <c r="B276" s="45"/>
      <c r="C276" s="73"/>
      <c r="D276" s="232" t="s">
        <v>149</v>
      </c>
      <c r="E276" s="73"/>
      <c r="F276" s="233" t="s">
        <v>447</v>
      </c>
      <c r="G276" s="73"/>
      <c r="H276" s="73"/>
      <c r="I276" s="190"/>
      <c r="J276" s="73"/>
      <c r="K276" s="73"/>
      <c r="L276" s="71"/>
      <c r="M276" s="234"/>
      <c r="N276" s="46"/>
      <c r="O276" s="46"/>
      <c r="P276" s="46"/>
      <c r="Q276" s="46"/>
      <c r="R276" s="46"/>
      <c r="S276" s="46"/>
      <c r="T276" s="94"/>
      <c r="AT276" s="23" t="s">
        <v>149</v>
      </c>
      <c r="AU276" s="23" t="s">
        <v>86</v>
      </c>
    </row>
    <row r="277" s="11" customFormat="1">
      <c r="B277" s="235"/>
      <c r="C277" s="236"/>
      <c r="D277" s="232" t="s">
        <v>151</v>
      </c>
      <c r="E277" s="237" t="s">
        <v>22</v>
      </c>
      <c r="F277" s="238" t="s">
        <v>448</v>
      </c>
      <c r="G277" s="236"/>
      <c r="H277" s="239">
        <v>3.4079999999999999</v>
      </c>
      <c r="I277" s="240"/>
      <c r="J277" s="236"/>
      <c r="K277" s="236"/>
      <c r="L277" s="241"/>
      <c r="M277" s="242"/>
      <c r="N277" s="243"/>
      <c r="O277" s="243"/>
      <c r="P277" s="243"/>
      <c r="Q277" s="243"/>
      <c r="R277" s="243"/>
      <c r="S277" s="243"/>
      <c r="T277" s="244"/>
      <c r="AT277" s="245" t="s">
        <v>151</v>
      </c>
      <c r="AU277" s="245" t="s">
        <v>86</v>
      </c>
      <c r="AV277" s="11" t="s">
        <v>86</v>
      </c>
      <c r="AW277" s="11" t="s">
        <v>39</v>
      </c>
      <c r="AX277" s="11" t="s">
        <v>24</v>
      </c>
      <c r="AY277" s="245" t="s">
        <v>140</v>
      </c>
    </row>
    <row r="278" s="1" customFormat="1" ht="25.5" customHeight="1">
      <c r="B278" s="45"/>
      <c r="C278" s="220" t="s">
        <v>449</v>
      </c>
      <c r="D278" s="220" t="s">
        <v>142</v>
      </c>
      <c r="E278" s="221" t="s">
        <v>450</v>
      </c>
      <c r="F278" s="222" t="s">
        <v>451</v>
      </c>
      <c r="G278" s="223" t="s">
        <v>166</v>
      </c>
      <c r="H278" s="224">
        <v>12</v>
      </c>
      <c r="I278" s="225"/>
      <c r="J278" s="226">
        <f>ROUND(I278*H278,2)</f>
        <v>0</v>
      </c>
      <c r="K278" s="222" t="s">
        <v>146</v>
      </c>
      <c r="L278" s="71"/>
      <c r="M278" s="227" t="s">
        <v>22</v>
      </c>
      <c r="N278" s="228" t="s">
        <v>47</v>
      </c>
      <c r="O278" s="46"/>
      <c r="P278" s="229">
        <f>O278*H278</f>
        <v>0</v>
      </c>
      <c r="Q278" s="229">
        <v>0.00019320000000000001</v>
      </c>
      <c r="R278" s="229">
        <f>Q278*H278</f>
        <v>0.0023184</v>
      </c>
      <c r="S278" s="229">
        <v>0</v>
      </c>
      <c r="T278" s="230">
        <f>S278*H278</f>
        <v>0</v>
      </c>
      <c r="AR278" s="23" t="s">
        <v>147</v>
      </c>
      <c r="AT278" s="23" t="s">
        <v>142</v>
      </c>
      <c r="AU278" s="23" t="s">
        <v>86</v>
      </c>
      <c r="AY278" s="23" t="s">
        <v>140</v>
      </c>
      <c r="BE278" s="231">
        <f>IF(N278="základní",J278,0)</f>
        <v>0</v>
      </c>
      <c r="BF278" s="231">
        <f>IF(N278="snížená",J278,0)</f>
        <v>0</v>
      </c>
      <c r="BG278" s="231">
        <f>IF(N278="zákl. přenesená",J278,0)</f>
        <v>0</v>
      </c>
      <c r="BH278" s="231">
        <f>IF(N278="sníž. přenesená",J278,0)</f>
        <v>0</v>
      </c>
      <c r="BI278" s="231">
        <f>IF(N278="nulová",J278,0)</f>
        <v>0</v>
      </c>
      <c r="BJ278" s="23" t="s">
        <v>24</v>
      </c>
      <c r="BK278" s="231">
        <f>ROUND(I278*H278,2)</f>
        <v>0</v>
      </c>
      <c r="BL278" s="23" t="s">
        <v>147</v>
      </c>
      <c r="BM278" s="23" t="s">
        <v>452</v>
      </c>
    </row>
    <row r="279" s="1" customFormat="1">
      <c r="B279" s="45"/>
      <c r="C279" s="73"/>
      <c r="D279" s="232" t="s">
        <v>149</v>
      </c>
      <c r="E279" s="73"/>
      <c r="F279" s="233" t="s">
        <v>453</v>
      </c>
      <c r="G279" s="73"/>
      <c r="H279" s="73"/>
      <c r="I279" s="190"/>
      <c r="J279" s="73"/>
      <c r="K279" s="73"/>
      <c r="L279" s="71"/>
      <c r="M279" s="234"/>
      <c r="N279" s="46"/>
      <c r="O279" s="46"/>
      <c r="P279" s="46"/>
      <c r="Q279" s="46"/>
      <c r="R279" s="46"/>
      <c r="S279" s="46"/>
      <c r="T279" s="94"/>
      <c r="AT279" s="23" t="s">
        <v>149</v>
      </c>
      <c r="AU279" s="23" t="s">
        <v>86</v>
      </c>
    </row>
    <row r="280" s="11" customFormat="1">
      <c r="B280" s="235"/>
      <c r="C280" s="236"/>
      <c r="D280" s="232" t="s">
        <v>151</v>
      </c>
      <c r="E280" s="237" t="s">
        <v>22</v>
      </c>
      <c r="F280" s="238" t="s">
        <v>454</v>
      </c>
      <c r="G280" s="236"/>
      <c r="H280" s="239">
        <v>12</v>
      </c>
      <c r="I280" s="240"/>
      <c r="J280" s="236"/>
      <c r="K280" s="236"/>
      <c r="L280" s="241"/>
      <c r="M280" s="242"/>
      <c r="N280" s="243"/>
      <c r="O280" s="243"/>
      <c r="P280" s="243"/>
      <c r="Q280" s="243"/>
      <c r="R280" s="243"/>
      <c r="S280" s="243"/>
      <c r="T280" s="244"/>
      <c r="AT280" s="245" t="s">
        <v>151</v>
      </c>
      <c r="AU280" s="245" t="s">
        <v>86</v>
      </c>
      <c r="AV280" s="11" t="s">
        <v>86</v>
      </c>
      <c r="AW280" s="11" t="s">
        <v>39</v>
      </c>
      <c r="AX280" s="11" t="s">
        <v>24</v>
      </c>
      <c r="AY280" s="245" t="s">
        <v>140</v>
      </c>
    </row>
    <row r="281" s="1" customFormat="1" ht="16.5" customHeight="1">
      <c r="B281" s="45"/>
      <c r="C281" s="220" t="s">
        <v>455</v>
      </c>
      <c r="D281" s="220" t="s">
        <v>142</v>
      </c>
      <c r="E281" s="221" t="s">
        <v>456</v>
      </c>
      <c r="F281" s="222" t="s">
        <v>457</v>
      </c>
      <c r="G281" s="223" t="s">
        <v>173</v>
      </c>
      <c r="H281" s="224">
        <v>2.1459999999999999</v>
      </c>
      <c r="I281" s="225"/>
      <c r="J281" s="226">
        <f>ROUND(I281*H281,2)</f>
        <v>0</v>
      </c>
      <c r="K281" s="222" t="s">
        <v>146</v>
      </c>
      <c r="L281" s="71"/>
      <c r="M281" s="227" t="s">
        <v>22</v>
      </c>
      <c r="N281" s="228" t="s">
        <v>47</v>
      </c>
      <c r="O281" s="46"/>
      <c r="P281" s="229">
        <f>O281*H281</f>
        <v>0</v>
      </c>
      <c r="Q281" s="229">
        <v>2.45329</v>
      </c>
      <c r="R281" s="229">
        <f>Q281*H281</f>
        <v>5.2647603399999996</v>
      </c>
      <c r="S281" s="229">
        <v>0</v>
      </c>
      <c r="T281" s="230">
        <f>S281*H281</f>
        <v>0</v>
      </c>
      <c r="AR281" s="23" t="s">
        <v>147</v>
      </c>
      <c r="AT281" s="23" t="s">
        <v>142</v>
      </c>
      <c r="AU281" s="23" t="s">
        <v>86</v>
      </c>
      <c r="AY281" s="23" t="s">
        <v>140</v>
      </c>
      <c r="BE281" s="231">
        <f>IF(N281="základní",J281,0)</f>
        <v>0</v>
      </c>
      <c r="BF281" s="231">
        <f>IF(N281="snížená",J281,0)</f>
        <v>0</v>
      </c>
      <c r="BG281" s="231">
        <f>IF(N281="zákl. přenesená",J281,0)</f>
        <v>0</v>
      </c>
      <c r="BH281" s="231">
        <f>IF(N281="sníž. přenesená",J281,0)</f>
        <v>0</v>
      </c>
      <c r="BI281" s="231">
        <f>IF(N281="nulová",J281,0)</f>
        <v>0</v>
      </c>
      <c r="BJ281" s="23" t="s">
        <v>24</v>
      </c>
      <c r="BK281" s="231">
        <f>ROUND(I281*H281,2)</f>
        <v>0</v>
      </c>
      <c r="BL281" s="23" t="s">
        <v>147</v>
      </c>
      <c r="BM281" s="23" t="s">
        <v>458</v>
      </c>
    </row>
    <row r="282" s="11" customFormat="1">
      <c r="B282" s="235"/>
      <c r="C282" s="236"/>
      <c r="D282" s="232" t="s">
        <v>151</v>
      </c>
      <c r="E282" s="237" t="s">
        <v>22</v>
      </c>
      <c r="F282" s="238" t="s">
        <v>459</v>
      </c>
      <c r="G282" s="236"/>
      <c r="H282" s="239">
        <v>1.913</v>
      </c>
      <c r="I282" s="240"/>
      <c r="J282" s="236"/>
      <c r="K282" s="236"/>
      <c r="L282" s="241"/>
      <c r="M282" s="242"/>
      <c r="N282" s="243"/>
      <c r="O282" s="243"/>
      <c r="P282" s="243"/>
      <c r="Q282" s="243"/>
      <c r="R282" s="243"/>
      <c r="S282" s="243"/>
      <c r="T282" s="244"/>
      <c r="AT282" s="245" t="s">
        <v>151</v>
      </c>
      <c r="AU282" s="245" t="s">
        <v>86</v>
      </c>
      <c r="AV282" s="11" t="s">
        <v>86</v>
      </c>
      <c r="AW282" s="11" t="s">
        <v>39</v>
      </c>
      <c r="AX282" s="11" t="s">
        <v>76</v>
      </c>
      <c r="AY282" s="245" t="s">
        <v>140</v>
      </c>
    </row>
    <row r="283" s="11" customFormat="1">
      <c r="B283" s="235"/>
      <c r="C283" s="236"/>
      <c r="D283" s="232" t="s">
        <v>151</v>
      </c>
      <c r="E283" s="237" t="s">
        <v>22</v>
      </c>
      <c r="F283" s="238" t="s">
        <v>460</v>
      </c>
      <c r="G283" s="236"/>
      <c r="H283" s="239">
        <v>0.23300000000000001</v>
      </c>
      <c r="I283" s="240"/>
      <c r="J283" s="236"/>
      <c r="K283" s="236"/>
      <c r="L283" s="241"/>
      <c r="M283" s="242"/>
      <c r="N283" s="243"/>
      <c r="O283" s="243"/>
      <c r="P283" s="243"/>
      <c r="Q283" s="243"/>
      <c r="R283" s="243"/>
      <c r="S283" s="243"/>
      <c r="T283" s="244"/>
      <c r="AT283" s="245" t="s">
        <v>151</v>
      </c>
      <c r="AU283" s="245" t="s">
        <v>86</v>
      </c>
      <c r="AV283" s="11" t="s">
        <v>86</v>
      </c>
      <c r="AW283" s="11" t="s">
        <v>39</v>
      </c>
      <c r="AX283" s="11" t="s">
        <v>76</v>
      </c>
      <c r="AY283" s="245" t="s">
        <v>140</v>
      </c>
    </row>
    <row r="284" s="12" customFormat="1">
      <c r="B284" s="246"/>
      <c r="C284" s="247"/>
      <c r="D284" s="232" t="s">
        <v>151</v>
      </c>
      <c r="E284" s="248" t="s">
        <v>22</v>
      </c>
      <c r="F284" s="249" t="s">
        <v>158</v>
      </c>
      <c r="G284" s="247"/>
      <c r="H284" s="250">
        <v>2.1459999999999999</v>
      </c>
      <c r="I284" s="251"/>
      <c r="J284" s="247"/>
      <c r="K284" s="247"/>
      <c r="L284" s="252"/>
      <c r="M284" s="253"/>
      <c r="N284" s="254"/>
      <c r="O284" s="254"/>
      <c r="P284" s="254"/>
      <c r="Q284" s="254"/>
      <c r="R284" s="254"/>
      <c r="S284" s="254"/>
      <c r="T284" s="255"/>
      <c r="AT284" s="256" t="s">
        <v>151</v>
      </c>
      <c r="AU284" s="256" t="s">
        <v>86</v>
      </c>
      <c r="AV284" s="12" t="s">
        <v>147</v>
      </c>
      <c r="AW284" s="12" t="s">
        <v>39</v>
      </c>
      <c r="AX284" s="12" t="s">
        <v>24</v>
      </c>
      <c r="AY284" s="256" t="s">
        <v>140</v>
      </c>
    </row>
    <row r="285" s="1" customFormat="1" ht="25.5" customHeight="1">
      <c r="B285" s="45"/>
      <c r="C285" s="220" t="s">
        <v>461</v>
      </c>
      <c r="D285" s="220" t="s">
        <v>142</v>
      </c>
      <c r="E285" s="221" t="s">
        <v>462</v>
      </c>
      <c r="F285" s="222" t="s">
        <v>463</v>
      </c>
      <c r="G285" s="223" t="s">
        <v>145</v>
      </c>
      <c r="H285" s="224">
        <v>28.140000000000001</v>
      </c>
      <c r="I285" s="225"/>
      <c r="J285" s="226">
        <f>ROUND(I285*H285,2)</f>
        <v>0</v>
      </c>
      <c r="K285" s="222" t="s">
        <v>146</v>
      </c>
      <c r="L285" s="71"/>
      <c r="M285" s="227" t="s">
        <v>22</v>
      </c>
      <c r="N285" s="228" t="s">
        <v>47</v>
      </c>
      <c r="O285" s="46"/>
      <c r="P285" s="229">
        <f>O285*H285</f>
        <v>0</v>
      </c>
      <c r="Q285" s="229">
        <v>0.0034359500000000001</v>
      </c>
      <c r="R285" s="229">
        <f>Q285*H285</f>
        <v>0.096687633000000009</v>
      </c>
      <c r="S285" s="229">
        <v>0</v>
      </c>
      <c r="T285" s="230">
        <f>S285*H285</f>
        <v>0</v>
      </c>
      <c r="AR285" s="23" t="s">
        <v>147</v>
      </c>
      <c r="AT285" s="23" t="s">
        <v>142</v>
      </c>
      <c r="AU285" s="23" t="s">
        <v>86</v>
      </c>
      <c r="AY285" s="23" t="s">
        <v>140</v>
      </c>
      <c r="BE285" s="231">
        <f>IF(N285="základní",J285,0)</f>
        <v>0</v>
      </c>
      <c r="BF285" s="231">
        <f>IF(N285="snížená",J285,0)</f>
        <v>0</v>
      </c>
      <c r="BG285" s="231">
        <f>IF(N285="zákl. přenesená",J285,0)</f>
        <v>0</v>
      </c>
      <c r="BH285" s="231">
        <f>IF(N285="sníž. přenesená",J285,0)</f>
        <v>0</v>
      </c>
      <c r="BI285" s="231">
        <f>IF(N285="nulová",J285,0)</f>
        <v>0</v>
      </c>
      <c r="BJ285" s="23" t="s">
        <v>24</v>
      </c>
      <c r="BK285" s="231">
        <f>ROUND(I285*H285,2)</f>
        <v>0</v>
      </c>
      <c r="BL285" s="23" t="s">
        <v>147</v>
      </c>
      <c r="BM285" s="23" t="s">
        <v>464</v>
      </c>
    </row>
    <row r="286" s="1" customFormat="1">
      <c r="B286" s="45"/>
      <c r="C286" s="73"/>
      <c r="D286" s="232" t="s">
        <v>149</v>
      </c>
      <c r="E286" s="73"/>
      <c r="F286" s="233" t="s">
        <v>465</v>
      </c>
      <c r="G286" s="73"/>
      <c r="H286" s="73"/>
      <c r="I286" s="190"/>
      <c r="J286" s="73"/>
      <c r="K286" s="73"/>
      <c r="L286" s="71"/>
      <c r="M286" s="234"/>
      <c r="N286" s="46"/>
      <c r="O286" s="46"/>
      <c r="P286" s="46"/>
      <c r="Q286" s="46"/>
      <c r="R286" s="46"/>
      <c r="S286" s="46"/>
      <c r="T286" s="94"/>
      <c r="AT286" s="23" t="s">
        <v>149</v>
      </c>
      <c r="AU286" s="23" t="s">
        <v>86</v>
      </c>
    </row>
    <row r="287" s="11" customFormat="1">
      <c r="B287" s="235"/>
      <c r="C287" s="236"/>
      <c r="D287" s="232" t="s">
        <v>151</v>
      </c>
      <c r="E287" s="237" t="s">
        <v>22</v>
      </c>
      <c r="F287" s="238" t="s">
        <v>466</v>
      </c>
      <c r="G287" s="236"/>
      <c r="H287" s="239">
        <v>28.140000000000001</v>
      </c>
      <c r="I287" s="240"/>
      <c r="J287" s="236"/>
      <c r="K287" s="236"/>
      <c r="L287" s="241"/>
      <c r="M287" s="242"/>
      <c r="N287" s="243"/>
      <c r="O287" s="243"/>
      <c r="P287" s="243"/>
      <c r="Q287" s="243"/>
      <c r="R287" s="243"/>
      <c r="S287" s="243"/>
      <c r="T287" s="244"/>
      <c r="AT287" s="245" t="s">
        <v>151</v>
      </c>
      <c r="AU287" s="245" t="s">
        <v>86</v>
      </c>
      <c r="AV287" s="11" t="s">
        <v>86</v>
      </c>
      <c r="AW287" s="11" t="s">
        <v>39</v>
      </c>
      <c r="AX287" s="11" t="s">
        <v>24</v>
      </c>
      <c r="AY287" s="245" t="s">
        <v>140</v>
      </c>
    </row>
    <row r="288" s="1" customFormat="1" ht="25.5" customHeight="1">
      <c r="B288" s="45"/>
      <c r="C288" s="220" t="s">
        <v>467</v>
      </c>
      <c r="D288" s="220" t="s">
        <v>142</v>
      </c>
      <c r="E288" s="221" t="s">
        <v>468</v>
      </c>
      <c r="F288" s="222" t="s">
        <v>469</v>
      </c>
      <c r="G288" s="223" t="s">
        <v>145</v>
      </c>
      <c r="H288" s="224">
        <v>28.140000000000001</v>
      </c>
      <c r="I288" s="225"/>
      <c r="J288" s="226">
        <f>ROUND(I288*H288,2)</f>
        <v>0</v>
      </c>
      <c r="K288" s="222" t="s">
        <v>146</v>
      </c>
      <c r="L288" s="71"/>
      <c r="M288" s="227" t="s">
        <v>22</v>
      </c>
      <c r="N288" s="228" t="s">
        <v>47</v>
      </c>
      <c r="O288" s="46"/>
      <c r="P288" s="229">
        <f>O288*H288</f>
        <v>0</v>
      </c>
      <c r="Q288" s="229">
        <v>0</v>
      </c>
      <c r="R288" s="229">
        <f>Q288*H288</f>
        <v>0</v>
      </c>
      <c r="S288" s="229">
        <v>0</v>
      </c>
      <c r="T288" s="230">
        <f>S288*H288</f>
        <v>0</v>
      </c>
      <c r="AR288" s="23" t="s">
        <v>147</v>
      </c>
      <c r="AT288" s="23" t="s">
        <v>142</v>
      </c>
      <c r="AU288" s="23" t="s">
        <v>86</v>
      </c>
      <c r="AY288" s="23" t="s">
        <v>140</v>
      </c>
      <c r="BE288" s="231">
        <f>IF(N288="základní",J288,0)</f>
        <v>0</v>
      </c>
      <c r="BF288" s="231">
        <f>IF(N288="snížená",J288,0)</f>
        <v>0</v>
      </c>
      <c r="BG288" s="231">
        <f>IF(N288="zákl. přenesená",J288,0)</f>
        <v>0</v>
      </c>
      <c r="BH288" s="231">
        <f>IF(N288="sníž. přenesená",J288,0)</f>
        <v>0</v>
      </c>
      <c r="BI288" s="231">
        <f>IF(N288="nulová",J288,0)</f>
        <v>0</v>
      </c>
      <c r="BJ288" s="23" t="s">
        <v>24</v>
      </c>
      <c r="BK288" s="231">
        <f>ROUND(I288*H288,2)</f>
        <v>0</v>
      </c>
      <c r="BL288" s="23" t="s">
        <v>147</v>
      </c>
      <c r="BM288" s="23" t="s">
        <v>470</v>
      </c>
    </row>
    <row r="289" s="1" customFormat="1">
      <c r="B289" s="45"/>
      <c r="C289" s="73"/>
      <c r="D289" s="232" t="s">
        <v>149</v>
      </c>
      <c r="E289" s="73"/>
      <c r="F289" s="233" t="s">
        <v>465</v>
      </c>
      <c r="G289" s="73"/>
      <c r="H289" s="73"/>
      <c r="I289" s="190"/>
      <c r="J289" s="73"/>
      <c r="K289" s="73"/>
      <c r="L289" s="71"/>
      <c r="M289" s="234"/>
      <c r="N289" s="46"/>
      <c r="O289" s="46"/>
      <c r="P289" s="46"/>
      <c r="Q289" s="46"/>
      <c r="R289" s="46"/>
      <c r="S289" s="46"/>
      <c r="T289" s="94"/>
      <c r="AT289" s="23" t="s">
        <v>149</v>
      </c>
      <c r="AU289" s="23" t="s">
        <v>86</v>
      </c>
    </row>
    <row r="290" s="11" customFormat="1">
      <c r="B290" s="235"/>
      <c r="C290" s="236"/>
      <c r="D290" s="232" t="s">
        <v>151</v>
      </c>
      <c r="E290" s="237" t="s">
        <v>22</v>
      </c>
      <c r="F290" s="238" t="s">
        <v>466</v>
      </c>
      <c r="G290" s="236"/>
      <c r="H290" s="239">
        <v>28.140000000000001</v>
      </c>
      <c r="I290" s="240"/>
      <c r="J290" s="236"/>
      <c r="K290" s="236"/>
      <c r="L290" s="241"/>
      <c r="M290" s="242"/>
      <c r="N290" s="243"/>
      <c r="O290" s="243"/>
      <c r="P290" s="243"/>
      <c r="Q290" s="243"/>
      <c r="R290" s="243"/>
      <c r="S290" s="243"/>
      <c r="T290" s="244"/>
      <c r="AT290" s="245" t="s">
        <v>151</v>
      </c>
      <c r="AU290" s="245" t="s">
        <v>86</v>
      </c>
      <c r="AV290" s="11" t="s">
        <v>86</v>
      </c>
      <c r="AW290" s="11" t="s">
        <v>39</v>
      </c>
      <c r="AX290" s="11" t="s">
        <v>24</v>
      </c>
      <c r="AY290" s="245" t="s">
        <v>140</v>
      </c>
    </row>
    <row r="291" s="1" customFormat="1" ht="38.25" customHeight="1">
      <c r="B291" s="45"/>
      <c r="C291" s="220" t="s">
        <v>471</v>
      </c>
      <c r="D291" s="220" t="s">
        <v>142</v>
      </c>
      <c r="E291" s="221" t="s">
        <v>472</v>
      </c>
      <c r="F291" s="222" t="s">
        <v>473</v>
      </c>
      <c r="G291" s="223" t="s">
        <v>145</v>
      </c>
      <c r="H291" s="224">
        <v>4.71</v>
      </c>
      <c r="I291" s="225"/>
      <c r="J291" s="226">
        <f>ROUND(I291*H291,2)</f>
        <v>0</v>
      </c>
      <c r="K291" s="222" t="s">
        <v>146</v>
      </c>
      <c r="L291" s="71"/>
      <c r="M291" s="227" t="s">
        <v>22</v>
      </c>
      <c r="N291" s="228" t="s">
        <v>47</v>
      </c>
      <c r="O291" s="46"/>
      <c r="P291" s="229">
        <f>O291*H291</f>
        <v>0</v>
      </c>
      <c r="Q291" s="229">
        <v>0.0041099999999999999</v>
      </c>
      <c r="R291" s="229">
        <f>Q291*H291</f>
        <v>0.0193581</v>
      </c>
      <c r="S291" s="229">
        <v>0</v>
      </c>
      <c r="T291" s="230">
        <f>S291*H291</f>
        <v>0</v>
      </c>
      <c r="AR291" s="23" t="s">
        <v>147</v>
      </c>
      <c r="AT291" s="23" t="s">
        <v>142</v>
      </c>
      <c r="AU291" s="23" t="s">
        <v>86</v>
      </c>
      <c r="AY291" s="23" t="s">
        <v>140</v>
      </c>
      <c r="BE291" s="231">
        <f>IF(N291="základní",J291,0)</f>
        <v>0</v>
      </c>
      <c r="BF291" s="231">
        <f>IF(N291="snížená",J291,0)</f>
        <v>0</v>
      </c>
      <c r="BG291" s="231">
        <f>IF(N291="zákl. přenesená",J291,0)</f>
        <v>0</v>
      </c>
      <c r="BH291" s="231">
        <f>IF(N291="sníž. přenesená",J291,0)</f>
        <v>0</v>
      </c>
      <c r="BI291" s="231">
        <f>IF(N291="nulová",J291,0)</f>
        <v>0</v>
      </c>
      <c r="BJ291" s="23" t="s">
        <v>24</v>
      </c>
      <c r="BK291" s="231">
        <f>ROUND(I291*H291,2)</f>
        <v>0</v>
      </c>
      <c r="BL291" s="23" t="s">
        <v>147</v>
      </c>
      <c r="BM291" s="23" t="s">
        <v>474</v>
      </c>
    </row>
    <row r="292" s="1" customFormat="1">
      <c r="B292" s="45"/>
      <c r="C292" s="73"/>
      <c r="D292" s="232" t="s">
        <v>149</v>
      </c>
      <c r="E292" s="73"/>
      <c r="F292" s="233" t="s">
        <v>465</v>
      </c>
      <c r="G292" s="73"/>
      <c r="H292" s="73"/>
      <c r="I292" s="190"/>
      <c r="J292" s="73"/>
      <c r="K292" s="73"/>
      <c r="L292" s="71"/>
      <c r="M292" s="234"/>
      <c r="N292" s="46"/>
      <c r="O292" s="46"/>
      <c r="P292" s="46"/>
      <c r="Q292" s="46"/>
      <c r="R292" s="46"/>
      <c r="S292" s="46"/>
      <c r="T292" s="94"/>
      <c r="AT292" s="23" t="s">
        <v>149</v>
      </c>
      <c r="AU292" s="23" t="s">
        <v>86</v>
      </c>
    </row>
    <row r="293" s="11" customFormat="1">
      <c r="B293" s="235"/>
      <c r="C293" s="236"/>
      <c r="D293" s="232" t="s">
        <v>151</v>
      </c>
      <c r="E293" s="237" t="s">
        <v>22</v>
      </c>
      <c r="F293" s="238" t="s">
        <v>475</v>
      </c>
      <c r="G293" s="236"/>
      <c r="H293" s="239">
        <v>4.71</v>
      </c>
      <c r="I293" s="240"/>
      <c r="J293" s="236"/>
      <c r="K293" s="236"/>
      <c r="L293" s="241"/>
      <c r="M293" s="242"/>
      <c r="N293" s="243"/>
      <c r="O293" s="243"/>
      <c r="P293" s="243"/>
      <c r="Q293" s="243"/>
      <c r="R293" s="243"/>
      <c r="S293" s="243"/>
      <c r="T293" s="244"/>
      <c r="AT293" s="245" t="s">
        <v>151</v>
      </c>
      <c r="AU293" s="245" t="s">
        <v>86</v>
      </c>
      <c r="AV293" s="11" t="s">
        <v>86</v>
      </c>
      <c r="AW293" s="11" t="s">
        <v>39</v>
      </c>
      <c r="AX293" s="11" t="s">
        <v>24</v>
      </c>
      <c r="AY293" s="245" t="s">
        <v>140</v>
      </c>
    </row>
    <row r="294" s="1" customFormat="1" ht="38.25" customHeight="1">
      <c r="B294" s="45"/>
      <c r="C294" s="220" t="s">
        <v>476</v>
      </c>
      <c r="D294" s="220" t="s">
        <v>142</v>
      </c>
      <c r="E294" s="221" t="s">
        <v>477</v>
      </c>
      <c r="F294" s="222" t="s">
        <v>478</v>
      </c>
      <c r="G294" s="223" t="s">
        <v>145</v>
      </c>
      <c r="H294" s="224">
        <v>4.71</v>
      </c>
      <c r="I294" s="225"/>
      <c r="J294" s="226">
        <f>ROUND(I294*H294,2)</f>
        <v>0</v>
      </c>
      <c r="K294" s="222" t="s">
        <v>146</v>
      </c>
      <c r="L294" s="71"/>
      <c r="M294" s="227" t="s">
        <v>22</v>
      </c>
      <c r="N294" s="228" t="s">
        <v>47</v>
      </c>
      <c r="O294" s="46"/>
      <c r="P294" s="229">
        <f>O294*H294</f>
        <v>0</v>
      </c>
      <c r="Q294" s="229">
        <v>0</v>
      </c>
      <c r="R294" s="229">
        <f>Q294*H294</f>
        <v>0</v>
      </c>
      <c r="S294" s="229">
        <v>0</v>
      </c>
      <c r="T294" s="230">
        <f>S294*H294</f>
        <v>0</v>
      </c>
      <c r="AR294" s="23" t="s">
        <v>147</v>
      </c>
      <c r="AT294" s="23" t="s">
        <v>142</v>
      </c>
      <c r="AU294" s="23" t="s">
        <v>86</v>
      </c>
      <c r="AY294" s="23" t="s">
        <v>140</v>
      </c>
      <c r="BE294" s="231">
        <f>IF(N294="základní",J294,0)</f>
        <v>0</v>
      </c>
      <c r="BF294" s="231">
        <f>IF(N294="snížená",J294,0)</f>
        <v>0</v>
      </c>
      <c r="BG294" s="231">
        <f>IF(N294="zákl. přenesená",J294,0)</f>
        <v>0</v>
      </c>
      <c r="BH294" s="231">
        <f>IF(N294="sníž. přenesená",J294,0)</f>
        <v>0</v>
      </c>
      <c r="BI294" s="231">
        <f>IF(N294="nulová",J294,0)</f>
        <v>0</v>
      </c>
      <c r="BJ294" s="23" t="s">
        <v>24</v>
      </c>
      <c r="BK294" s="231">
        <f>ROUND(I294*H294,2)</f>
        <v>0</v>
      </c>
      <c r="BL294" s="23" t="s">
        <v>147</v>
      </c>
      <c r="BM294" s="23" t="s">
        <v>479</v>
      </c>
    </row>
    <row r="295" s="1" customFormat="1">
      <c r="B295" s="45"/>
      <c r="C295" s="73"/>
      <c r="D295" s="232" t="s">
        <v>149</v>
      </c>
      <c r="E295" s="73"/>
      <c r="F295" s="233" t="s">
        <v>465</v>
      </c>
      <c r="G295" s="73"/>
      <c r="H295" s="73"/>
      <c r="I295" s="190"/>
      <c r="J295" s="73"/>
      <c r="K295" s="73"/>
      <c r="L295" s="71"/>
      <c r="M295" s="234"/>
      <c r="N295" s="46"/>
      <c r="O295" s="46"/>
      <c r="P295" s="46"/>
      <c r="Q295" s="46"/>
      <c r="R295" s="46"/>
      <c r="S295" s="46"/>
      <c r="T295" s="94"/>
      <c r="AT295" s="23" t="s">
        <v>149</v>
      </c>
      <c r="AU295" s="23" t="s">
        <v>86</v>
      </c>
    </row>
    <row r="296" s="11" customFormat="1">
      <c r="B296" s="235"/>
      <c r="C296" s="236"/>
      <c r="D296" s="232" t="s">
        <v>151</v>
      </c>
      <c r="E296" s="237" t="s">
        <v>22</v>
      </c>
      <c r="F296" s="238" t="s">
        <v>475</v>
      </c>
      <c r="G296" s="236"/>
      <c r="H296" s="239">
        <v>4.71</v>
      </c>
      <c r="I296" s="240"/>
      <c r="J296" s="236"/>
      <c r="K296" s="236"/>
      <c r="L296" s="241"/>
      <c r="M296" s="242"/>
      <c r="N296" s="243"/>
      <c r="O296" s="243"/>
      <c r="P296" s="243"/>
      <c r="Q296" s="243"/>
      <c r="R296" s="243"/>
      <c r="S296" s="243"/>
      <c r="T296" s="244"/>
      <c r="AT296" s="245" t="s">
        <v>151</v>
      </c>
      <c r="AU296" s="245" t="s">
        <v>86</v>
      </c>
      <c r="AV296" s="11" t="s">
        <v>86</v>
      </c>
      <c r="AW296" s="11" t="s">
        <v>39</v>
      </c>
      <c r="AX296" s="11" t="s">
        <v>76</v>
      </c>
      <c r="AY296" s="245" t="s">
        <v>140</v>
      </c>
    </row>
    <row r="297" s="12" customFormat="1">
      <c r="B297" s="246"/>
      <c r="C297" s="247"/>
      <c r="D297" s="232" t="s">
        <v>151</v>
      </c>
      <c r="E297" s="248" t="s">
        <v>22</v>
      </c>
      <c r="F297" s="249" t="s">
        <v>158</v>
      </c>
      <c r="G297" s="247"/>
      <c r="H297" s="250">
        <v>4.71</v>
      </c>
      <c r="I297" s="251"/>
      <c r="J297" s="247"/>
      <c r="K297" s="247"/>
      <c r="L297" s="252"/>
      <c r="M297" s="253"/>
      <c r="N297" s="254"/>
      <c r="O297" s="254"/>
      <c r="P297" s="254"/>
      <c r="Q297" s="254"/>
      <c r="R297" s="254"/>
      <c r="S297" s="254"/>
      <c r="T297" s="255"/>
      <c r="AT297" s="256" t="s">
        <v>151</v>
      </c>
      <c r="AU297" s="256" t="s">
        <v>86</v>
      </c>
      <c r="AV297" s="12" t="s">
        <v>147</v>
      </c>
      <c r="AW297" s="12" t="s">
        <v>6</v>
      </c>
      <c r="AX297" s="12" t="s">
        <v>24</v>
      </c>
      <c r="AY297" s="256" t="s">
        <v>140</v>
      </c>
    </row>
    <row r="298" s="1" customFormat="1" ht="16.5" customHeight="1">
      <c r="B298" s="45"/>
      <c r="C298" s="220" t="s">
        <v>480</v>
      </c>
      <c r="D298" s="220" t="s">
        <v>142</v>
      </c>
      <c r="E298" s="221" t="s">
        <v>481</v>
      </c>
      <c r="F298" s="222" t="s">
        <v>482</v>
      </c>
      <c r="G298" s="223" t="s">
        <v>173</v>
      </c>
      <c r="H298" s="224">
        <v>151.00800000000001</v>
      </c>
      <c r="I298" s="225"/>
      <c r="J298" s="226">
        <f>ROUND(I298*H298,2)</f>
        <v>0</v>
      </c>
      <c r="K298" s="222" t="s">
        <v>146</v>
      </c>
      <c r="L298" s="71"/>
      <c r="M298" s="227" t="s">
        <v>22</v>
      </c>
      <c r="N298" s="228" t="s">
        <v>47</v>
      </c>
      <c r="O298" s="46"/>
      <c r="P298" s="229">
        <f>O298*H298</f>
        <v>0</v>
      </c>
      <c r="Q298" s="229">
        <v>2.4535100000000001</v>
      </c>
      <c r="R298" s="229">
        <f>Q298*H298</f>
        <v>370.49963808000001</v>
      </c>
      <c r="S298" s="229">
        <v>0</v>
      </c>
      <c r="T298" s="230">
        <f>S298*H298</f>
        <v>0</v>
      </c>
      <c r="AR298" s="23" t="s">
        <v>147</v>
      </c>
      <c r="AT298" s="23" t="s">
        <v>142</v>
      </c>
      <c r="AU298" s="23" t="s">
        <v>86</v>
      </c>
      <c r="AY298" s="23" t="s">
        <v>140</v>
      </c>
      <c r="BE298" s="231">
        <f>IF(N298="základní",J298,0)</f>
        <v>0</v>
      </c>
      <c r="BF298" s="231">
        <f>IF(N298="snížená",J298,0)</f>
        <v>0</v>
      </c>
      <c r="BG298" s="231">
        <f>IF(N298="zákl. přenesená",J298,0)</f>
        <v>0</v>
      </c>
      <c r="BH298" s="231">
        <f>IF(N298="sníž. přenesená",J298,0)</f>
        <v>0</v>
      </c>
      <c r="BI298" s="231">
        <f>IF(N298="nulová",J298,0)</f>
        <v>0</v>
      </c>
      <c r="BJ298" s="23" t="s">
        <v>24</v>
      </c>
      <c r="BK298" s="231">
        <f>ROUND(I298*H298,2)</f>
        <v>0</v>
      </c>
      <c r="BL298" s="23" t="s">
        <v>147</v>
      </c>
      <c r="BM298" s="23" t="s">
        <v>483</v>
      </c>
    </row>
    <row r="299" s="1" customFormat="1">
      <c r="B299" s="45"/>
      <c r="C299" s="73"/>
      <c r="D299" s="232" t="s">
        <v>149</v>
      </c>
      <c r="E299" s="73"/>
      <c r="F299" s="233" t="s">
        <v>484</v>
      </c>
      <c r="G299" s="73"/>
      <c r="H299" s="73"/>
      <c r="I299" s="190"/>
      <c r="J299" s="73"/>
      <c r="K299" s="73"/>
      <c r="L299" s="71"/>
      <c r="M299" s="234"/>
      <c r="N299" s="46"/>
      <c r="O299" s="46"/>
      <c r="P299" s="46"/>
      <c r="Q299" s="46"/>
      <c r="R299" s="46"/>
      <c r="S299" s="46"/>
      <c r="T299" s="94"/>
      <c r="AT299" s="23" t="s">
        <v>149</v>
      </c>
      <c r="AU299" s="23" t="s">
        <v>86</v>
      </c>
    </row>
    <row r="300" s="11" customFormat="1">
      <c r="B300" s="235"/>
      <c r="C300" s="236"/>
      <c r="D300" s="232" t="s">
        <v>151</v>
      </c>
      <c r="E300" s="237" t="s">
        <v>22</v>
      </c>
      <c r="F300" s="238" t="s">
        <v>485</v>
      </c>
      <c r="G300" s="236"/>
      <c r="H300" s="239">
        <v>76.375</v>
      </c>
      <c r="I300" s="240"/>
      <c r="J300" s="236"/>
      <c r="K300" s="236"/>
      <c r="L300" s="241"/>
      <c r="M300" s="242"/>
      <c r="N300" s="243"/>
      <c r="O300" s="243"/>
      <c r="P300" s="243"/>
      <c r="Q300" s="243"/>
      <c r="R300" s="243"/>
      <c r="S300" s="243"/>
      <c r="T300" s="244"/>
      <c r="AT300" s="245" t="s">
        <v>151</v>
      </c>
      <c r="AU300" s="245" t="s">
        <v>86</v>
      </c>
      <c r="AV300" s="11" t="s">
        <v>86</v>
      </c>
      <c r="AW300" s="11" t="s">
        <v>39</v>
      </c>
      <c r="AX300" s="11" t="s">
        <v>76</v>
      </c>
      <c r="AY300" s="245" t="s">
        <v>140</v>
      </c>
    </row>
    <row r="301" s="11" customFormat="1">
      <c r="B301" s="235"/>
      <c r="C301" s="236"/>
      <c r="D301" s="232" t="s">
        <v>151</v>
      </c>
      <c r="E301" s="237" t="s">
        <v>22</v>
      </c>
      <c r="F301" s="238" t="s">
        <v>486</v>
      </c>
      <c r="G301" s="236"/>
      <c r="H301" s="239">
        <v>74.632999999999996</v>
      </c>
      <c r="I301" s="240"/>
      <c r="J301" s="236"/>
      <c r="K301" s="236"/>
      <c r="L301" s="241"/>
      <c r="M301" s="242"/>
      <c r="N301" s="243"/>
      <c r="O301" s="243"/>
      <c r="P301" s="243"/>
      <c r="Q301" s="243"/>
      <c r="R301" s="243"/>
      <c r="S301" s="243"/>
      <c r="T301" s="244"/>
      <c r="AT301" s="245" t="s">
        <v>151</v>
      </c>
      <c r="AU301" s="245" t="s">
        <v>86</v>
      </c>
      <c r="AV301" s="11" t="s">
        <v>86</v>
      </c>
      <c r="AW301" s="11" t="s">
        <v>39</v>
      </c>
      <c r="AX301" s="11" t="s">
        <v>76</v>
      </c>
      <c r="AY301" s="245" t="s">
        <v>140</v>
      </c>
    </row>
    <row r="302" s="12" customFormat="1">
      <c r="B302" s="246"/>
      <c r="C302" s="247"/>
      <c r="D302" s="232" t="s">
        <v>151</v>
      </c>
      <c r="E302" s="248" t="s">
        <v>22</v>
      </c>
      <c r="F302" s="249" t="s">
        <v>158</v>
      </c>
      <c r="G302" s="247"/>
      <c r="H302" s="250">
        <v>151.00800000000001</v>
      </c>
      <c r="I302" s="251"/>
      <c r="J302" s="247"/>
      <c r="K302" s="247"/>
      <c r="L302" s="252"/>
      <c r="M302" s="253"/>
      <c r="N302" s="254"/>
      <c r="O302" s="254"/>
      <c r="P302" s="254"/>
      <c r="Q302" s="254"/>
      <c r="R302" s="254"/>
      <c r="S302" s="254"/>
      <c r="T302" s="255"/>
      <c r="AT302" s="256" t="s">
        <v>151</v>
      </c>
      <c r="AU302" s="256" t="s">
        <v>86</v>
      </c>
      <c r="AV302" s="12" t="s">
        <v>147</v>
      </c>
      <c r="AW302" s="12" t="s">
        <v>39</v>
      </c>
      <c r="AX302" s="12" t="s">
        <v>24</v>
      </c>
      <c r="AY302" s="256" t="s">
        <v>140</v>
      </c>
    </row>
    <row r="303" s="1" customFormat="1" ht="16.5" customHeight="1">
      <c r="B303" s="45"/>
      <c r="C303" s="220" t="s">
        <v>487</v>
      </c>
      <c r="D303" s="220" t="s">
        <v>142</v>
      </c>
      <c r="E303" s="221" t="s">
        <v>488</v>
      </c>
      <c r="F303" s="222" t="s">
        <v>489</v>
      </c>
      <c r="G303" s="223" t="s">
        <v>173</v>
      </c>
      <c r="H303" s="224">
        <v>9.4179999999999993</v>
      </c>
      <c r="I303" s="225"/>
      <c r="J303" s="226">
        <f>ROUND(I303*H303,2)</f>
        <v>0</v>
      </c>
      <c r="K303" s="222" t="s">
        <v>146</v>
      </c>
      <c r="L303" s="71"/>
      <c r="M303" s="227" t="s">
        <v>22</v>
      </c>
      <c r="N303" s="228" t="s">
        <v>47</v>
      </c>
      <c r="O303" s="46"/>
      <c r="P303" s="229">
        <f>O303*H303</f>
        <v>0</v>
      </c>
      <c r="Q303" s="229">
        <v>2.4535100000000001</v>
      </c>
      <c r="R303" s="229">
        <f>Q303*H303</f>
        <v>23.107157179999998</v>
      </c>
      <c r="S303" s="229">
        <v>0</v>
      </c>
      <c r="T303" s="230">
        <f>S303*H303</f>
        <v>0</v>
      </c>
      <c r="AR303" s="23" t="s">
        <v>147</v>
      </c>
      <c r="AT303" s="23" t="s">
        <v>142</v>
      </c>
      <c r="AU303" s="23" t="s">
        <v>86</v>
      </c>
      <c r="AY303" s="23" t="s">
        <v>140</v>
      </c>
      <c r="BE303" s="231">
        <f>IF(N303="základní",J303,0)</f>
        <v>0</v>
      </c>
      <c r="BF303" s="231">
        <f>IF(N303="snížená",J303,0)</f>
        <v>0</v>
      </c>
      <c r="BG303" s="231">
        <f>IF(N303="zákl. přenesená",J303,0)</f>
        <v>0</v>
      </c>
      <c r="BH303" s="231">
        <f>IF(N303="sníž. přenesená",J303,0)</f>
        <v>0</v>
      </c>
      <c r="BI303" s="231">
        <f>IF(N303="nulová",J303,0)</f>
        <v>0</v>
      </c>
      <c r="BJ303" s="23" t="s">
        <v>24</v>
      </c>
      <c r="BK303" s="231">
        <f>ROUND(I303*H303,2)</f>
        <v>0</v>
      </c>
      <c r="BL303" s="23" t="s">
        <v>147</v>
      </c>
      <c r="BM303" s="23" t="s">
        <v>490</v>
      </c>
    </row>
    <row r="304" s="1" customFormat="1">
      <c r="B304" s="45"/>
      <c r="C304" s="73"/>
      <c r="D304" s="232" t="s">
        <v>149</v>
      </c>
      <c r="E304" s="73"/>
      <c r="F304" s="233" t="s">
        <v>491</v>
      </c>
      <c r="G304" s="73"/>
      <c r="H304" s="73"/>
      <c r="I304" s="190"/>
      <c r="J304" s="73"/>
      <c r="K304" s="73"/>
      <c r="L304" s="71"/>
      <c r="M304" s="234"/>
      <c r="N304" s="46"/>
      <c r="O304" s="46"/>
      <c r="P304" s="46"/>
      <c r="Q304" s="46"/>
      <c r="R304" s="46"/>
      <c r="S304" s="46"/>
      <c r="T304" s="94"/>
      <c r="AT304" s="23" t="s">
        <v>149</v>
      </c>
      <c r="AU304" s="23" t="s">
        <v>86</v>
      </c>
    </row>
    <row r="305" s="11" customFormat="1">
      <c r="B305" s="235"/>
      <c r="C305" s="236"/>
      <c r="D305" s="232" t="s">
        <v>151</v>
      </c>
      <c r="E305" s="237" t="s">
        <v>22</v>
      </c>
      <c r="F305" s="238" t="s">
        <v>492</v>
      </c>
      <c r="G305" s="236"/>
      <c r="H305" s="239">
        <v>4.0620000000000003</v>
      </c>
      <c r="I305" s="240"/>
      <c r="J305" s="236"/>
      <c r="K305" s="236"/>
      <c r="L305" s="241"/>
      <c r="M305" s="242"/>
      <c r="N305" s="243"/>
      <c r="O305" s="243"/>
      <c r="P305" s="243"/>
      <c r="Q305" s="243"/>
      <c r="R305" s="243"/>
      <c r="S305" s="243"/>
      <c r="T305" s="244"/>
      <c r="AT305" s="245" t="s">
        <v>151</v>
      </c>
      <c r="AU305" s="245" t="s">
        <v>86</v>
      </c>
      <c r="AV305" s="11" t="s">
        <v>86</v>
      </c>
      <c r="AW305" s="11" t="s">
        <v>39</v>
      </c>
      <c r="AX305" s="11" t="s">
        <v>76</v>
      </c>
      <c r="AY305" s="245" t="s">
        <v>140</v>
      </c>
    </row>
    <row r="306" s="11" customFormat="1">
      <c r="B306" s="235"/>
      <c r="C306" s="236"/>
      <c r="D306" s="232" t="s">
        <v>151</v>
      </c>
      <c r="E306" s="237" t="s">
        <v>22</v>
      </c>
      <c r="F306" s="238" t="s">
        <v>493</v>
      </c>
      <c r="G306" s="236"/>
      <c r="H306" s="239">
        <v>2.8180000000000001</v>
      </c>
      <c r="I306" s="240"/>
      <c r="J306" s="236"/>
      <c r="K306" s="236"/>
      <c r="L306" s="241"/>
      <c r="M306" s="242"/>
      <c r="N306" s="243"/>
      <c r="O306" s="243"/>
      <c r="P306" s="243"/>
      <c r="Q306" s="243"/>
      <c r="R306" s="243"/>
      <c r="S306" s="243"/>
      <c r="T306" s="244"/>
      <c r="AT306" s="245" t="s">
        <v>151</v>
      </c>
      <c r="AU306" s="245" t="s">
        <v>86</v>
      </c>
      <c r="AV306" s="11" t="s">
        <v>86</v>
      </c>
      <c r="AW306" s="11" t="s">
        <v>39</v>
      </c>
      <c r="AX306" s="11" t="s">
        <v>76</v>
      </c>
      <c r="AY306" s="245" t="s">
        <v>140</v>
      </c>
    </row>
    <row r="307" s="11" customFormat="1">
      <c r="B307" s="235"/>
      <c r="C307" s="236"/>
      <c r="D307" s="232" t="s">
        <v>151</v>
      </c>
      <c r="E307" s="237" t="s">
        <v>22</v>
      </c>
      <c r="F307" s="238" t="s">
        <v>494</v>
      </c>
      <c r="G307" s="236"/>
      <c r="H307" s="239">
        <v>2.5379999999999998</v>
      </c>
      <c r="I307" s="240"/>
      <c r="J307" s="236"/>
      <c r="K307" s="236"/>
      <c r="L307" s="241"/>
      <c r="M307" s="242"/>
      <c r="N307" s="243"/>
      <c r="O307" s="243"/>
      <c r="P307" s="243"/>
      <c r="Q307" s="243"/>
      <c r="R307" s="243"/>
      <c r="S307" s="243"/>
      <c r="T307" s="244"/>
      <c r="AT307" s="245" t="s">
        <v>151</v>
      </c>
      <c r="AU307" s="245" t="s">
        <v>86</v>
      </c>
      <c r="AV307" s="11" t="s">
        <v>86</v>
      </c>
      <c r="AW307" s="11" t="s">
        <v>39</v>
      </c>
      <c r="AX307" s="11" t="s">
        <v>76</v>
      </c>
      <c r="AY307" s="245" t="s">
        <v>140</v>
      </c>
    </row>
    <row r="308" s="12" customFormat="1">
      <c r="B308" s="246"/>
      <c r="C308" s="247"/>
      <c r="D308" s="232" t="s">
        <v>151</v>
      </c>
      <c r="E308" s="248" t="s">
        <v>22</v>
      </c>
      <c r="F308" s="249" t="s">
        <v>158</v>
      </c>
      <c r="G308" s="247"/>
      <c r="H308" s="250">
        <v>9.4179999999999993</v>
      </c>
      <c r="I308" s="251"/>
      <c r="J308" s="247"/>
      <c r="K308" s="247"/>
      <c r="L308" s="252"/>
      <c r="M308" s="253"/>
      <c r="N308" s="254"/>
      <c r="O308" s="254"/>
      <c r="P308" s="254"/>
      <c r="Q308" s="254"/>
      <c r="R308" s="254"/>
      <c r="S308" s="254"/>
      <c r="T308" s="255"/>
      <c r="AT308" s="256" t="s">
        <v>151</v>
      </c>
      <c r="AU308" s="256" t="s">
        <v>86</v>
      </c>
      <c r="AV308" s="12" t="s">
        <v>147</v>
      </c>
      <c r="AW308" s="12" t="s">
        <v>39</v>
      </c>
      <c r="AX308" s="12" t="s">
        <v>24</v>
      </c>
      <c r="AY308" s="256" t="s">
        <v>140</v>
      </c>
    </row>
    <row r="309" s="1" customFormat="1" ht="25.5" customHeight="1">
      <c r="B309" s="45"/>
      <c r="C309" s="220" t="s">
        <v>495</v>
      </c>
      <c r="D309" s="220" t="s">
        <v>142</v>
      </c>
      <c r="E309" s="221" t="s">
        <v>496</v>
      </c>
      <c r="F309" s="222" t="s">
        <v>497</v>
      </c>
      <c r="G309" s="223" t="s">
        <v>145</v>
      </c>
      <c r="H309" s="224">
        <v>258.51999999999998</v>
      </c>
      <c r="I309" s="225"/>
      <c r="J309" s="226">
        <f>ROUND(I309*H309,2)</f>
        <v>0</v>
      </c>
      <c r="K309" s="222" t="s">
        <v>146</v>
      </c>
      <c r="L309" s="71"/>
      <c r="M309" s="227" t="s">
        <v>22</v>
      </c>
      <c r="N309" s="228" t="s">
        <v>47</v>
      </c>
      <c r="O309" s="46"/>
      <c r="P309" s="229">
        <f>O309*H309</f>
        <v>0</v>
      </c>
      <c r="Q309" s="229">
        <v>0.0038827000000000002</v>
      </c>
      <c r="R309" s="229">
        <f>Q309*H309</f>
        <v>1.003755604</v>
      </c>
      <c r="S309" s="229">
        <v>0</v>
      </c>
      <c r="T309" s="230">
        <f>S309*H309</f>
        <v>0</v>
      </c>
      <c r="AR309" s="23" t="s">
        <v>147</v>
      </c>
      <c r="AT309" s="23" t="s">
        <v>142</v>
      </c>
      <c r="AU309" s="23" t="s">
        <v>86</v>
      </c>
      <c r="AY309" s="23" t="s">
        <v>140</v>
      </c>
      <c r="BE309" s="231">
        <f>IF(N309="základní",J309,0)</f>
        <v>0</v>
      </c>
      <c r="BF309" s="231">
        <f>IF(N309="snížená",J309,0)</f>
        <v>0</v>
      </c>
      <c r="BG309" s="231">
        <f>IF(N309="zákl. přenesená",J309,0)</f>
        <v>0</v>
      </c>
      <c r="BH309" s="231">
        <f>IF(N309="sníž. přenesená",J309,0)</f>
        <v>0</v>
      </c>
      <c r="BI309" s="231">
        <f>IF(N309="nulová",J309,0)</f>
        <v>0</v>
      </c>
      <c r="BJ309" s="23" t="s">
        <v>24</v>
      </c>
      <c r="BK309" s="231">
        <f>ROUND(I309*H309,2)</f>
        <v>0</v>
      </c>
      <c r="BL309" s="23" t="s">
        <v>147</v>
      </c>
      <c r="BM309" s="23" t="s">
        <v>498</v>
      </c>
    </row>
    <row r="310" s="1" customFormat="1">
      <c r="B310" s="45"/>
      <c r="C310" s="73"/>
      <c r="D310" s="232" t="s">
        <v>149</v>
      </c>
      <c r="E310" s="73"/>
      <c r="F310" s="233" t="s">
        <v>499</v>
      </c>
      <c r="G310" s="73"/>
      <c r="H310" s="73"/>
      <c r="I310" s="190"/>
      <c r="J310" s="73"/>
      <c r="K310" s="73"/>
      <c r="L310" s="71"/>
      <c r="M310" s="234"/>
      <c r="N310" s="46"/>
      <c r="O310" s="46"/>
      <c r="P310" s="46"/>
      <c r="Q310" s="46"/>
      <c r="R310" s="46"/>
      <c r="S310" s="46"/>
      <c r="T310" s="94"/>
      <c r="AT310" s="23" t="s">
        <v>149</v>
      </c>
      <c r="AU310" s="23" t="s">
        <v>86</v>
      </c>
    </row>
    <row r="311" s="11" customFormat="1">
      <c r="B311" s="235"/>
      <c r="C311" s="236"/>
      <c r="D311" s="232" t="s">
        <v>151</v>
      </c>
      <c r="E311" s="237" t="s">
        <v>22</v>
      </c>
      <c r="F311" s="238" t="s">
        <v>500</v>
      </c>
      <c r="G311" s="236"/>
      <c r="H311" s="239">
        <v>241.12000000000001</v>
      </c>
      <c r="I311" s="240"/>
      <c r="J311" s="236"/>
      <c r="K311" s="236"/>
      <c r="L311" s="241"/>
      <c r="M311" s="242"/>
      <c r="N311" s="243"/>
      <c r="O311" s="243"/>
      <c r="P311" s="243"/>
      <c r="Q311" s="243"/>
      <c r="R311" s="243"/>
      <c r="S311" s="243"/>
      <c r="T311" s="244"/>
      <c r="AT311" s="245" t="s">
        <v>151</v>
      </c>
      <c r="AU311" s="245" t="s">
        <v>86</v>
      </c>
      <c r="AV311" s="11" t="s">
        <v>86</v>
      </c>
      <c r="AW311" s="11" t="s">
        <v>39</v>
      </c>
      <c r="AX311" s="11" t="s">
        <v>76</v>
      </c>
      <c r="AY311" s="245" t="s">
        <v>140</v>
      </c>
    </row>
    <row r="312" s="11" customFormat="1">
      <c r="B312" s="235"/>
      <c r="C312" s="236"/>
      <c r="D312" s="232" t="s">
        <v>151</v>
      </c>
      <c r="E312" s="237" t="s">
        <v>22</v>
      </c>
      <c r="F312" s="238" t="s">
        <v>501</v>
      </c>
      <c r="G312" s="236"/>
      <c r="H312" s="239">
        <v>17.399999999999999</v>
      </c>
      <c r="I312" s="240"/>
      <c r="J312" s="236"/>
      <c r="K312" s="236"/>
      <c r="L312" s="241"/>
      <c r="M312" s="242"/>
      <c r="N312" s="243"/>
      <c r="O312" s="243"/>
      <c r="P312" s="243"/>
      <c r="Q312" s="243"/>
      <c r="R312" s="243"/>
      <c r="S312" s="243"/>
      <c r="T312" s="244"/>
      <c r="AT312" s="245" t="s">
        <v>151</v>
      </c>
      <c r="AU312" s="245" t="s">
        <v>86</v>
      </c>
      <c r="AV312" s="11" t="s">
        <v>86</v>
      </c>
      <c r="AW312" s="11" t="s">
        <v>39</v>
      </c>
      <c r="AX312" s="11" t="s">
        <v>76</v>
      </c>
      <c r="AY312" s="245" t="s">
        <v>140</v>
      </c>
    </row>
    <row r="313" s="12" customFormat="1">
      <c r="B313" s="246"/>
      <c r="C313" s="247"/>
      <c r="D313" s="232" t="s">
        <v>151</v>
      </c>
      <c r="E313" s="248" t="s">
        <v>22</v>
      </c>
      <c r="F313" s="249" t="s">
        <v>158</v>
      </c>
      <c r="G313" s="247"/>
      <c r="H313" s="250">
        <v>258.51999999999998</v>
      </c>
      <c r="I313" s="251"/>
      <c r="J313" s="247"/>
      <c r="K313" s="247"/>
      <c r="L313" s="252"/>
      <c r="M313" s="253"/>
      <c r="N313" s="254"/>
      <c r="O313" s="254"/>
      <c r="P313" s="254"/>
      <c r="Q313" s="254"/>
      <c r="R313" s="254"/>
      <c r="S313" s="254"/>
      <c r="T313" s="255"/>
      <c r="AT313" s="256" t="s">
        <v>151</v>
      </c>
      <c r="AU313" s="256" t="s">
        <v>86</v>
      </c>
      <c r="AV313" s="12" t="s">
        <v>147</v>
      </c>
      <c r="AW313" s="12" t="s">
        <v>39</v>
      </c>
      <c r="AX313" s="12" t="s">
        <v>24</v>
      </c>
      <c r="AY313" s="256" t="s">
        <v>140</v>
      </c>
    </row>
    <row r="314" s="1" customFormat="1" ht="25.5" customHeight="1">
      <c r="B314" s="45"/>
      <c r="C314" s="220" t="s">
        <v>502</v>
      </c>
      <c r="D314" s="220" t="s">
        <v>142</v>
      </c>
      <c r="E314" s="221" t="s">
        <v>503</v>
      </c>
      <c r="F314" s="222" t="s">
        <v>504</v>
      </c>
      <c r="G314" s="223" t="s">
        <v>145</v>
      </c>
      <c r="H314" s="224">
        <v>258.51999999999998</v>
      </c>
      <c r="I314" s="225"/>
      <c r="J314" s="226">
        <f>ROUND(I314*H314,2)</f>
        <v>0</v>
      </c>
      <c r="K314" s="222" t="s">
        <v>146</v>
      </c>
      <c r="L314" s="71"/>
      <c r="M314" s="227" t="s">
        <v>22</v>
      </c>
      <c r="N314" s="228" t="s">
        <v>47</v>
      </c>
      <c r="O314" s="46"/>
      <c r="P314" s="229">
        <f>O314*H314</f>
        <v>0</v>
      </c>
      <c r="Q314" s="229">
        <v>3.6000000000000001E-05</v>
      </c>
      <c r="R314" s="229">
        <f>Q314*H314</f>
        <v>0.0093067199999999992</v>
      </c>
      <c r="S314" s="229">
        <v>0</v>
      </c>
      <c r="T314" s="230">
        <f>S314*H314</f>
        <v>0</v>
      </c>
      <c r="AR314" s="23" t="s">
        <v>147</v>
      </c>
      <c r="AT314" s="23" t="s">
        <v>142</v>
      </c>
      <c r="AU314" s="23" t="s">
        <v>86</v>
      </c>
      <c r="AY314" s="23" t="s">
        <v>140</v>
      </c>
      <c r="BE314" s="231">
        <f>IF(N314="základní",J314,0)</f>
        <v>0</v>
      </c>
      <c r="BF314" s="231">
        <f>IF(N314="snížená",J314,0)</f>
        <v>0</v>
      </c>
      <c r="BG314" s="231">
        <f>IF(N314="zákl. přenesená",J314,0)</f>
        <v>0</v>
      </c>
      <c r="BH314" s="231">
        <f>IF(N314="sníž. přenesená",J314,0)</f>
        <v>0</v>
      </c>
      <c r="BI314" s="231">
        <f>IF(N314="nulová",J314,0)</f>
        <v>0</v>
      </c>
      <c r="BJ314" s="23" t="s">
        <v>24</v>
      </c>
      <c r="BK314" s="231">
        <f>ROUND(I314*H314,2)</f>
        <v>0</v>
      </c>
      <c r="BL314" s="23" t="s">
        <v>147</v>
      </c>
      <c r="BM314" s="23" t="s">
        <v>505</v>
      </c>
    </row>
    <row r="315" s="1" customFormat="1">
      <c r="B315" s="45"/>
      <c r="C315" s="73"/>
      <c r="D315" s="232" t="s">
        <v>149</v>
      </c>
      <c r="E315" s="73"/>
      <c r="F315" s="233" t="s">
        <v>499</v>
      </c>
      <c r="G315" s="73"/>
      <c r="H315" s="73"/>
      <c r="I315" s="190"/>
      <c r="J315" s="73"/>
      <c r="K315" s="73"/>
      <c r="L315" s="71"/>
      <c r="M315" s="234"/>
      <c r="N315" s="46"/>
      <c r="O315" s="46"/>
      <c r="P315" s="46"/>
      <c r="Q315" s="46"/>
      <c r="R315" s="46"/>
      <c r="S315" s="46"/>
      <c r="T315" s="94"/>
      <c r="AT315" s="23" t="s">
        <v>149</v>
      </c>
      <c r="AU315" s="23" t="s">
        <v>86</v>
      </c>
    </row>
    <row r="316" s="1" customFormat="1" ht="25.5" customHeight="1">
      <c r="B316" s="45"/>
      <c r="C316" s="220" t="s">
        <v>506</v>
      </c>
      <c r="D316" s="220" t="s">
        <v>142</v>
      </c>
      <c r="E316" s="221" t="s">
        <v>507</v>
      </c>
      <c r="F316" s="222" t="s">
        <v>508</v>
      </c>
      <c r="G316" s="223" t="s">
        <v>145</v>
      </c>
      <c r="H316" s="224">
        <v>36.460000000000001</v>
      </c>
      <c r="I316" s="225"/>
      <c r="J316" s="226">
        <f>ROUND(I316*H316,2)</f>
        <v>0</v>
      </c>
      <c r="K316" s="222" t="s">
        <v>146</v>
      </c>
      <c r="L316" s="71"/>
      <c r="M316" s="227" t="s">
        <v>22</v>
      </c>
      <c r="N316" s="228" t="s">
        <v>47</v>
      </c>
      <c r="O316" s="46"/>
      <c r="P316" s="229">
        <f>O316*H316</f>
        <v>0</v>
      </c>
      <c r="Q316" s="229">
        <v>0.0037377999999999999</v>
      </c>
      <c r="R316" s="229">
        <f>Q316*H316</f>
        <v>0.136280188</v>
      </c>
      <c r="S316" s="229">
        <v>0</v>
      </c>
      <c r="T316" s="230">
        <f>S316*H316</f>
        <v>0</v>
      </c>
      <c r="AR316" s="23" t="s">
        <v>147</v>
      </c>
      <c r="AT316" s="23" t="s">
        <v>142</v>
      </c>
      <c r="AU316" s="23" t="s">
        <v>86</v>
      </c>
      <c r="AY316" s="23" t="s">
        <v>140</v>
      </c>
      <c r="BE316" s="231">
        <f>IF(N316="základní",J316,0)</f>
        <v>0</v>
      </c>
      <c r="BF316" s="231">
        <f>IF(N316="snížená",J316,0)</f>
        <v>0</v>
      </c>
      <c r="BG316" s="231">
        <f>IF(N316="zákl. přenesená",J316,0)</f>
        <v>0</v>
      </c>
      <c r="BH316" s="231">
        <f>IF(N316="sníž. přenesená",J316,0)</f>
        <v>0</v>
      </c>
      <c r="BI316" s="231">
        <f>IF(N316="nulová",J316,0)</f>
        <v>0</v>
      </c>
      <c r="BJ316" s="23" t="s">
        <v>24</v>
      </c>
      <c r="BK316" s="231">
        <f>ROUND(I316*H316,2)</f>
        <v>0</v>
      </c>
      <c r="BL316" s="23" t="s">
        <v>147</v>
      </c>
      <c r="BM316" s="23" t="s">
        <v>509</v>
      </c>
    </row>
    <row r="317" s="1" customFormat="1">
      <c r="B317" s="45"/>
      <c r="C317" s="73"/>
      <c r="D317" s="232" t="s">
        <v>149</v>
      </c>
      <c r="E317" s="73"/>
      <c r="F317" s="233" t="s">
        <v>510</v>
      </c>
      <c r="G317" s="73"/>
      <c r="H317" s="73"/>
      <c r="I317" s="190"/>
      <c r="J317" s="73"/>
      <c r="K317" s="73"/>
      <c r="L317" s="71"/>
      <c r="M317" s="234"/>
      <c r="N317" s="46"/>
      <c r="O317" s="46"/>
      <c r="P317" s="46"/>
      <c r="Q317" s="46"/>
      <c r="R317" s="46"/>
      <c r="S317" s="46"/>
      <c r="T317" s="94"/>
      <c r="AT317" s="23" t="s">
        <v>149</v>
      </c>
      <c r="AU317" s="23" t="s">
        <v>86</v>
      </c>
    </row>
    <row r="318" s="11" customFormat="1">
      <c r="B318" s="235"/>
      <c r="C318" s="236"/>
      <c r="D318" s="232" t="s">
        <v>151</v>
      </c>
      <c r="E318" s="237" t="s">
        <v>22</v>
      </c>
      <c r="F318" s="238" t="s">
        <v>511</v>
      </c>
      <c r="G318" s="236"/>
      <c r="H318" s="239">
        <v>4.5229999999999997</v>
      </c>
      <c r="I318" s="240"/>
      <c r="J318" s="236"/>
      <c r="K318" s="236"/>
      <c r="L318" s="241"/>
      <c r="M318" s="242"/>
      <c r="N318" s="243"/>
      <c r="O318" s="243"/>
      <c r="P318" s="243"/>
      <c r="Q318" s="243"/>
      <c r="R318" s="243"/>
      <c r="S318" s="243"/>
      <c r="T318" s="244"/>
      <c r="AT318" s="245" t="s">
        <v>151</v>
      </c>
      <c r="AU318" s="245" t="s">
        <v>86</v>
      </c>
      <c r="AV318" s="11" t="s">
        <v>86</v>
      </c>
      <c r="AW318" s="11" t="s">
        <v>39</v>
      </c>
      <c r="AX318" s="11" t="s">
        <v>76</v>
      </c>
      <c r="AY318" s="245" t="s">
        <v>140</v>
      </c>
    </row>
    <row r="319" s="11" customFormat="1">
      <c r="B319" s="235"/>
      <c r="C319" s="236"/>
      <c r="D319" s="232" t="s">
        <v>151</v>
      </c>
      <c r="E319" s="237" t="s">
        <v>22</v>
      </c>
      <c r="F319" s="238" t="s">
        <v>512</v>
      </c>
      <c r="G319" s="236"/>
      <c r="H319" s="239">
        <v>18.122</v>
      </c>
      <c r="I319" s="240"/>
      <c r="J319" s="236"/>
      <c r="K319" s="236"/>
      <c r="L319" s="241"/>
      <c r="M319" s="242"/>
      <c r="N319" s="243"/>
      <c r="O319" s="243"/>
      <c r="P319" s="243"/>
      <c r="Q319" s="243"/>
      <c r="R319" s="243"/>
      <c r="S319" s="243"/>
      <c r="T319" s="244"/>
      <c r="AT319" s="245" t="s">
        <v>151</v>
      </c>
      <c r="AU319" s="245" t="s">
        <v>86</v>
      </c>
      <c r="AV319" s="11" t="s">
        <v>86</v>
      </c>
      <c r="AW319" s="11" t="s">
        <v>39</v>
      </c>
      <c r="AX319" s="11" t="s">
        <v>76</v>
      </c>
      <c r="AY319" s="245" t="s">
        <v>140</v>
      </c>
    </row>
    <row r="320" s="11" customFormat="1">
      <c r="B320" s="235"/>
      <c r="C320" s="236"/>
      <c r="D320" s="232" t="s">
        <v>151</v>
      </c>
      <c r="E320" s="237" t="s">
        <v>22</v>
      </c>
      <c r="F320" s="238" t="s">
        <v>513</v>
      </c>
      <c r="G320" s="236"/>
      <c r="H320" s="239">
        <v>4.4210000000000003</v>
      </c>
      <c r="I320" s="240"/>
      <c r="J320" s="236"/>
      <c r="K320" s="236"/>
      <c r="L320" s="241"/>
      <c r="M320" s="242"/>
      <c r="N320" s="243"/>
      <c r="O320" s="243"/>
      <c r="P320" s="243"/>
      <c r="Q320" s="243"/>
      <c r="R320" s="243"/>
      <c r="S320" s="243"/>
      <c r="T320" s="244"/>
      <c r="AT320" s="245" t="s">
        <v>151</v>
      </c>
      <c r="AU320" s="245" t="s">
        <v>86</v>
      </c>
      <c r="AV320" s="11" t="s">
        <v>86</v>
      </c>
      <c r="AW320" s="11" t="s">
        <v>39</v>
      </c>
      <c r="AX320" s="11" t="s">
        <v>76</v>
      </c>
      <c r="AY320" s="245" t="s">
        <v>140</v>
      </c>
    </row>
    <row r="321" s="11" customFormat="1">
      <c r="B321" s="235"/>
      <c r="C321" s="236"/>
      <c r="D321" s="232" t="s">
        <v>151</v>
      </c>
      <c r="E321" s="237" t="s">
        <v>22</v>
      </c>
      <c r="F321" s="238" t="s">
        <v>514</v>
      </c>
      <c r="G321" s="236"/>
      <c r="H321" s="239">
        <v>9.3940000000000001</v>
      </c>
      <c r="I321" s="240"/>
      <c r="J321" s="236"/>
      <c r="K321" s="236"/>
      <c r="L321" s="241"/>
      <c r="M321" s="242"/>
      <c r="N321" s="243"/>
      <c r="O321" s="243"/>
      <c r="P321" s="243"/>
      <c r="Q321" s="243"/>
      <c r="R321" s="243"/>
      <c r="S321" s="243"/>
      <c r="T321" s="244"/>
      <c r="AT321" s="245" t="s">
        <v>151</v>
      </c>
      <c r="AU321" s="245" t="s">
        <v>86</v>
      </c>
      <c r="AV321" s="11" t="s">
        <v>86</v>
      </c>
      <c r="AW321" s="11" t="s">
        <v>39</v>
      </c>
      <c r="AX321" s="11" t="s">
        <v>76</v>
      </c>
      <c r="AY321" s="245" t="s">
        <v>140</v>
      </c>
    </row>
    <row r="322" s="12" customFormat="1">
      <c r="B322" s="246"/>
      <c r="C322" s="247"/>
      <c r="D322" s="232" t="s">
        <v>151</v>
      </c>
      <c r="E322" s="248" t="s">
        <v>22</v>
      </c>
      <c r="F322" s="249" t="s">
        <v>158</v>
      </c>
      <c r="G322" s="247"/>
      <c r="H322" s="250">
        <v>36.460000000000001</v>
      </c>
      <c r="I322" s="251"/>
      <c r="J322" s="247"/>
      <c r="K322" s="247"/>
      <c r="L322" s="252"/>
      <c r="M322" s="253"/>
      <c r="N322" s="254"/>
      <c r="O322" s="254"/>
      <c r="P322" s="254"/>
      <c r="Q322" s="254"/>
      <c r="R322" s="254"/>
      <c r="S322" s="254"/>
      <c r="T322" s="255"/>
      <c r="AT322" s="256" t="s">
        <v>151</v>
      </c>
      <c r="AU322" s="256" t="s">
        <v>86</v>
      </c>
      <c r="AV322" s="12" t="s">
        <v>147</v>
      </c>
      <c r="AW322" s="12" t="s">
        <v>39</v>
      </c>
      <c r="AX322" s="12" t="s">
        <v>24</v>
      </c>
      <c r="AY322" s="256" t="s">
        <v>140</v>
      </c>
    </row>
    <row r="323" s="1" customFormat="1" ht="25.5" customHeight="1">
      <c r="B323" s="45"/>
      <c r="C323" s="220" t="s">
        <v>515</v>
      </c>
      <c r="D323" s="220" t="s">
        <v>142</v>
      </c>
      <c r="E323" s="221" t="s">
        <v>516</v>
      </c>
      <c r="F323" s="222" t="s">
        <v>517</v>
      </c>
      <c r="G323" s="223" t="s">
        <v>145</v>
      </c>
      <c r="H323" s="224">
        <v>36.460000000000001</v>
      </c>
      <c r="I323" s="225"/>
      <c r="J323" s="226">
        <f>ROUND(I323*H323,2)</f>
        <v>0</v>
      </c>
      <c r="K323" s="222" t="s">
        <v>146</v>
      </c>
      <c r="L323" s="71"/>
      <c r="M323" s="227" t="s">
        <v>22</v>
      </c>
      <c r="N323" s="228" t="s">
        <v>47</v>
      </c>
      <c r="O323" s="46"/>
      <c r="P323" s="229">
        <f>O323*H323</f>
        <v>0</v>
      </c>
      <c r="Q323" s="229">
        <v>3.6000000000000001E-05</v>
      </c>
      <c r="R323" s="229">
        <f>Q323*H323</f>
        <v>0.0013125600000000002</v>
      </c>
      <c r="S323" s="229">
        <v>0</v>
      </c>
      <c r="T323" s="230">
        <f>S323*H323</f>
        <v>0</v>
      </c>
      <c r="AR323" s="23" t="s">
        <v>147</v>
      </c>
      <c r="AT323" s="23" t="s">
        <v>142</v>
      </c>
      <c r="AU323" s="23" t="s">
        <v>86</v>
      </c>
      <c r="AY323" s="23" t="s">
        <v>140</v>
      </c>
      <c r="BE323" s="231">
        <f>IF(N323="základní",J323,0)</f>
        <v>0</v>
      </c>
      <c r="BF323" s="231">
        <f>IF(N323="snížená",J323,0)</f>
        <v>0</v>
      </c>
      <c r="BG323" s="231">
        <f>IF(N323="zákl. přenesená",J323,0)</f>
        <v>0</v>
      </c>
      <c r="BH323" s="231">
        <f>IF(N323="sníž. přenesená",J323,0)</f>
        <v>0</v>
      </c>
      <c r="BI323" s="231">
        <f>IF(N323="nulová",J323,0)</f>
        <v>0</v>
      </c>
      <c r="BJ323" s="23" t="s">
        <v>24</v>
      </c>
      <c r="BK323" s="231">
        <f>ROUND(I323*H323,2)</f>
        <v>0</v>
      </c>
      <c r="BL323" s="23" t="s">
        <v>147</v>
      </c>
      <c r="BM323" s="23" t="s">
        <v>518</v>
      </c>
    </row>
    <row r="324" s="1" customFormat="1">
      <c r="B324" s="45"/>
      <c r="C324" s="73"/>
      <c r="D324" s="232" t="s">
        <v>149</v>
      </c>
      <c r="E324" s="73"/>
      <c r="F324" s="233" t="s">
        <v>510</v>
      </c>
      <c r="G324" s="73"/>
      <c r="H324" s="73"/>
      <c r="I324" s="190"/>
      <c r="J324" s="73"/>
      <c r="K324" s="73"/>
      <c r="L324" s="71"/>
      <c r="M324" s="234"/>
      <c r="N324" s="46"/>
      <c r="O324" s="46"/>
      <c r="P324" s="46"/>
      <c r="Q324" s="46"/>
      <c r="R324" s="46"/>
      <c r="S324" s="46"/>
      <c r="T324" s="94"/>
      <c r="AT324" s="23" t="s">
        <v>149</v>
      </c>
      <c r="AU324" s="23" t="s">
        <v>86</v>
      </c>
    </row>
    <row r="325" s="1" customFormat="1" ht="38.25" customHeight="1">
      <c r="B325" s="45"/>
      <c r="C325" s="220" t="s">
        <v>519</v>
      </c>
      <c r="D325" s="220" t="s">
        <v>142</v>
      </c>
      <c r="E325" s="221" t="s">
        <v>520</v>
      </c>
      <c r="F325" s="222" t="s">
        <v>521</v>
      </c>
      <c r="G325" s="223" t="s">
        <v>243</v>
      </c>
      <c r="H325" s="224">
        <v>21.248999999999999</v>
      </c>
      <c r="I325" s="225"/>
      <c r="J325" s="226">
        <f>ROUND(I325*H325,2)</f>
        <v>0</v>
      </c>
      <c r="K325" s="222" t="s">
        <v>146</v>
      </c>
      <c r="L325" s="71"/>
      <c r="M325" s="227" t="s">
        <v>22</v>
      </c>
      <c r="N325" s="228" t="s">
        <v>47</v>
      </c>
      <c r="O325" s="46"/>
      <c r="P325" s="229">
        <f>O325*H325</f>
        <v>0</v>
      </c>
      <c r="Q325" s="229">
        <v>1.0383020000000001</v>
      </c>
      <c r="R325" s="229">
        <f>Q325*H325</f>
        <v>22.062879198000001</v>
      </c>
      <c r="S325" s="229">
        <v>0</v>
      </c>
      <c r="T325" s="230">
        <f>S325*H325</f>
        <v>0</v>
      </c>
      <c r="AR325" s="23" t="s">
        <v>147</v>
      </c>
      <c r="AT325" s="23" t="s">
        <v>142</v>
      </c>
      <c r="AU325" s="23" t="s">
        <v>86</v>
      </c>
      <c r="AY325" s="23" t="s">
        <v>140</v>
      </c>
      <c r="BE325" s="231">
        <f>IF(N325="základní",J325,0)</f>
        <v>0</v>
      </c>
      <c r="BF325" s="231">
        <f>IF(N325="snížená",J325,0)</f>
        <v>0</v>
      </c>
      <c r="BG325" s="231">
        <f>IF(N325="zákl. přenesená",J325,0)</f>
        <v>0</v>
      </c>
      <c r="BH325" s="231">
        <f>IF(N325="sníž. přenesená",J325,0)</f>
        <v>0</v>
      </c>
      <c r="BI325" s="231">
        <f>IF(N325="nulová",J325,0)</f>
        <v>0</v>
      </c>
      <c r="BJ325" s="23" t="s">
        <v>24</v>
      </c>
      <c r="BK325" s="231">
        <f>ROUND(I325*H325,2)</f>
        <v>0</v>
      </c>
      <c r="BL325" s="23" t="s">
        <v>147</v>
      </c>
      <c r="BM325" s="23" t="s">
        <v>522</v>
      </c>
    </row>
    <row r="326" s="1" customFormat="1">
      <c r="B326" s="45"/>
      <c r="C326" s="73"/>
      <c r="D326" s="232" t="s">
        <v>149</v>
      </c>
      <c r="E326" s="73"/>
      <c r="F326" s="233" t="s">
        <v>523</v>
      </c>
      <c r="G326" s="73"/>
      <c r="H326" s="73"/>
      <c r="I326" s="190"/>
      <c r="J326" s="73"/>
      <c r="K326" s="73"/>
      <c r="L326" s="71"/>
      <c r="M326" s="234"/>
      <c r="N326" s="46"/>
      <c r="O326" s="46"/>
      <c r="P326" s="46"/>
      <c r="Q326" s="46"/>
      <c r="R326" s="46"/>
      <c r="S326" s="46"/>
      <c r="T326" s="94"/>
      <c r="AT326" s="23" t="s">
        <v>149</v>
      </c>
      <c r="AU326" s="23" t="s">
        <v>86</v>
      </c>
    </row>
    <row r="327" s="11" customFormat="1">
      <c r="B327" s="235"/>
      <c r="C327" s="236"/>
      <c r="D327" s="232" t="s">
        <v>151</v>
      </c>
      <c r="E327" s="237" t="s">
        <v>22</v>
      </c>
      <c r="F327" s="238" t="s">
        <v>524</v>
      </c>
      <c r="G327" s="236"/>
      <c r="H327" s="239">
        <v>21.140999999999998</v>
      </c>
      <c r="I327" s="240"/>
      <c r="J327" s="236"/>
      <c r="K327" s="236"/>
      <c r="L327" s="241"/>
      <c r="M327" s="242"/>
      <c r="N327" s="243"/>
      <c r="O327" s="243"/>
      <c r="P327" s="243"/>
      <c r="Q327" s="243"/>
      <c r="R327" s="243"/>
      <c r="S327" s="243"/>
      <c r="T327" s="244"/>
      <c r="AT327" s="245" t="s">
        <v>151</v>
      </c>
      <c r="AU327" s="245" t="s">
        <v>86</v>
      </c>
      <c r="AV327" s="11" t="s">
        <v>86</v>
      </c>
      <c r="AW327" s="11" t="s">
        <v>39</v>
      </c>
      <c r="AX327" s="11" t="s">
        <v>76</v>
      </c>
      <c r="AY327" s="245" t="s">
        <v>140</v>
      </c>
    </row>
    <row r="328" s="11" customFormat="1">
      <c r="B328" s="235"/>
      <c r="C328" s="236"/>
      <c r="D328" s="232" t="s">
        <v>151</v>
      </c>
      <c r="E328" s="237" t="s">
        <v>22</v>
      </c>
      <c r="F328" s="238" t="s">
        <v>525</v>
      </c>
      <c r="G328" s="236"/>
      <c r="H328" s="239">
        <v>0.108</v>
      </c>
      <c r="I328" s="240"/>
      <c r="J328" s="236"/>
      <c r="K328" s="236"/>
      <c r="L328" s="241"/>
      <c r="M328" s="242"/>
      <c r="N328" s="243"/>
      <c r="O328" s="243"/>
      <c r="P328" s="243"/>
      <c r="Q328" s="243"/>
      <c r="R328" s="243"/>
      <c r="S328" s="243"/>
      <c r="T328" s="244"/>
      <c r="AT328" s="245" t="s">
        <v>151</v>
      </c>
      <c r="AU328" s="245" t="s">
        <v>86</v>
      </c>
      <c r="AV328" s="11" t="s">
        <v>86</v>
      </c>
      <c r="AW328" s="11" t="s">
        <v>39</v>
      </c>
      <c r="AX328" s="11" t="s">
        <v>76</v>
      </c>
      <c r="AY328" s="245" t="s">
        <v>140</v>
      </c>
    </row>
    <row r="329" s="12" customFormat="1">
      <c r="B329" s="246"/>
      <c r="C329" s="247"/>
      <c r="D329" s="232" t="s">
        <v>151</v>
      </c>
      <c r="E329" s="248" t="s">
        <v>22</v>
      </c>
      <c r="F329" s="249" t="s">
        <v>158</v>
      </c>
      <c r="G329" s="247"/>
      <c r="H329" s="250">
        <v>21.248999999999999</v>
      </c>
      <c r="I329" s="251"/>
      <c r="J329" s="247"/>
      <c r="K329" s="247"/>
      <c r="L329" s="252"/>
      <c r="M329" s="253"/>
      <c r="N329" s="254"/>
      <c r="O329" s="254"/>
      <c r="P329" s="254"/>
      <c r="Q329" s="254"/>
      <c r="R329" s="254"/>
      <c r="S329" s="254"/>
      <c r="T329" s="255"/>
      <c r="AT329" s="256" t="s">
        <v>151</v>
      </c>
      <c r="AU329" s="256" t="s">
        <v>86</v>
      </c>
      <c r="AV329" s="12" t="s">
        <v>147</v>
      </c>
      <c r="AW329" s="12" t="s">
        <v>39</v>
      </c>
      <c r="AX329" s="12" t="s">
        <v>24</v>
      </c>
      <c r="AY329" s="256" t="s">
        <v>140</v>
      </c>
    </row>
    <row r="330" s="1" customFormat="1" ht="38.25" customHeight="1">
      <c r="B330" s="45"/>
      <c r="C330" s="220" t="s">
        <v>526</v>
      </c>
      <c r="D330" s="220" t="s">
        <v>142</v>
      </c>
      <c r="E330" s="221" t="s">
        <v>527</v>
      </c>
      <c r="F330" s="222" t="s">
        <v>528</v>
      </c>
      <c r="G330" s="223" t="s">
        <v>243</v>
      </c>
      <c r="H330" s="224">
        <v>0.96299999999999997</v>
      </c>
      <c r="I330" s="225"/>
      <c r="J330" s="226">
        <f>ROUND(I330*H330,2)</f>
        <v>0</v>
      </c>
      <c r="K330" s="222" t="s">
        <v>146</v>
      </c>
      <c r="L330" s="71"/>
      <c r="M330" s="227" t="s">
        <v>22</v>
      </c>
      <c r="N330" s="228" t="s">
        <v>47</v>
      </c>
      <c r="O330" s="46"/>
      <c r="P330" s="229">
        <f>O330*H330</f>
        <v>0</v>
      </c>
      <c r="Q330" s="229">
        <v>1.0763720000000001</v>
      </c>
      <c r="R330" s="229">
        <f>Q330*H330</f>
        <v>1.0365462360000002</v>
      </c>
      <c r="S330" s="229">
        <v>0</v>
      </c>
      <c r="T330" s="230">
        <f>S330*H330</f>
        <v>0</v>
      </c>
      <c r="AR330" s="23" t="s">
        <v>147</v>
      </c>
      <c r="AT330" s="23" t="s">
        <v>142</v>
      </c>
      <c r="AU330" s="23" t="s">
        <v>86</v>
      </c>
      <c r="AY330" s="23" t="s">
        <v>140</v>
      </c>
      <c r="BE330" s="231">
        <f>IF(N330="základní",J330,0)</f>
        <v>0</v>
      </c>
      <c r="BF330" s="231">
        <f>IF(N330="snížená",J330,0)</f>
        <v>0</v>
      </c>
      <c r="BG330" s="231">
        <f>IF(N330="zákl. přenesená",J330,0)</f>
        <v>0</v>
      </c>
      <c r="BH330" s="231">
        <f>IF(N330="sníž. přenesená",J330,0)</f>
        <v>0</v>
      </c>
      <c r="BI330" s="231">
        <f>IF(N330="nulová",J330,0)</f>
        <v>0</v>
      </c>
      <c r="BJ330" s="23" t="s">
        <v>24</v>
      </c>
      <c r="BK330" s="231">
        <f>ROUND(I330*H330,2)</f>
        <v>0</v>
      </c>
      <c r="BL330" s="23" t="s">
        <v>147</v>
      </c>
      <c r="BM330" s="23" t="s">
        <v>529</v>
      </c>
    </row>
    <row r="331" s="1" customFormat="1">
      <c r="B331" s="45"/>
      <c r="C331" s="73"/>
      <c r="D331" s="232" t="s">
        <v>149</v>
      </c>
      <c r="E331" s="73"/>
      <c r="F331" s="233" t="s">
        <v>523</v>
      </c>
      <c r="G331" s="73"/>
      <c r="H331" s="73"/>
      <c r="I331" s="190"/>
      <c r="J331" s="73"/>
      <c r="K331" s="73"/>
      <c r="L331" s="71"/>
      <c r="M331" s="234"/>
      <c r="N331" s="46"/>
      <c r="O331" s="46"/>
      <c r="P331" s="46"/>
      <c r="Q331" s="46"/>
      <c r="R331" s="46"/>
      <c r="S331" s="46"/>
      <c r="T331" s="94"/>
      <c r="AT331" s="23" t="s">
        <v>149</v>
      </c>
      <c r="AU331" s="23" t="s">
        <v>86</v>
      </c>
    </row>
    <row r="332" s="11" customFormat="1">
      <c r="B332" s="235"/>
      <c r="C332" s="236"/>
      <c r="D332" s="232" t="s">
        <v>151</v>
      </c>
      <c r="E332" s="237" t="s">
        <v>22</v>
      </c>
      <c r="F332" s="238" t="s">
        <v>530</v>
      </c>
      <c r="G332" s="236"/>
      <c r="H332" s="239">
        <v>0.96299999999999997</v>
      </c>
      <c r="I332" s="240"/>
      <c r="J332" s="236"/>
      <c r="K332" s="236"/>
      <c r="L332" s="241"/>
      <c r="M332" s="242"/>
      <c r="N332" s="243"/>
      <c r="O332" s="243"/>
      <c r="P332" s="243"/>
      <c r="Q332" s="243"/>
      <c r="R332" s="243"/>
      <c r="S332" s="243"/>
      <c r="T332" s="244"/>
      <c r="AT332" s="245" t="s">
        <v>151</v>
      </c>
      <c r="AU332" s="245" t="s">
        <v>86</v>
      </c>
      <c r="AV332" s="11" t="s">
        <v>86</v>
      </c>
      <c r="AW332" s="11" t="s">
        <v>39</v>
      </c>
      <c r="AX332" s="11" t="s">
        <v>24</v>
      </c>
      <c r="AY332" s="245" t="s">
        <v>140</v>
      </c>
    </row>
    <row r="333" s="1" customFormat="1" ht="16.5" customHeight="1">
      <c r="B333" s="45"/>
      <c r="C333" s="220" t="s">
        <v>531</v>
      </c>
      <c r="D333" s="220" t="s">
        <v>142</v>
      </c>
      <c r="E333" s="221" t="s">
        <v>532</v>
      </c>
      <c r="F333" s="222" t="s">
        <v>533</v>
      </c>
      <c r="G333" s="223" t="s">
        <v>243</v>
      </c>
      <c r="H333" s="224">
        <v>0.14799999999999999</v>
      </c>
      <c r="I333" s="225"/>
      <c r="J333" s="226">
        <f>ROUND(I333*H333,2)</f>
        <v>0</v>
      </c>
      <c r="K333" s="222" t="s">
        <v>260</v>
      </c>
      <c r="L333" s="71"/>
      <c r="M333" s="227" t="s">
        <v>22</v>
      </c>
      <c r="N333" s="228" t="s">
        <v>47</v>
      </c>
      <c r="O333" s="46"/>
      <c r="P333" s="229">
        <f>O333*H333</f>
        <v>0</v>
      </c>
      <c r="Q333" s="229">
        <v>1.05027</v>
      </c>
      <c r="R333" s="229">
        <f>Q333*H333</f>
        <v>0.15543995999999999</v>
      </c>
      <c r="S333" s="229">
        <v>0</v>
      </c>
      <c r="T333" s="230">
        <f>S333*H333</f>
        <v>0</v>
      </c>
      <c r="AR333" s="23" t="s">
        <v>147</v>
      </c>
      <c r="AT333" s="23" t="s">
        <v>142</v>
      </c>
      <c r="AU333" s="23" t="s">
        <v>86</v>
      </c>
      <c r="AY333" s="23" t="s">
        <v>140</v>
      </c>
      <c r="BE333" s="231">
        <f>IF(N333="základní",J333,0)</f>
        <v>0</v>
      </c>
      <c r="BF333" s="231">
        <f>IF(N333="snížená",J333,0)</f>
        <v>0</v>
      </c>
      <c r="BG333" s="231">
        <f>IF(N333="zákl. přenesená",J333,0)</f>
        <v>0</v>
      </c>
      <c r="BH333" s="231">
        <f>IF(N333="sníž. přenesená",J333,0)</f>
        <v>0</v>
      </c>
      <c r="BI333" s="231">
        <f>IF(N333="nulová",J333,0)</f>
        <v>0</v>
      </c>
      <c r="BJ333" s="23" t="s">
        <v>24</v>
      </c>
      <c r="BK333" s="231">
        <f>ROUND(I333*H333,2)</f>
        <v>0</v>
      </c>
      <c r="BL333" s="23" t="s">
        <v>147</v>
      </c>
      <c r="BM333" s="23" t="s">
        <v>534</v>
      </c>
    </row>
    <row r="334" s="11" customFormat="1">
      <c r="B334" s="235"/>
      <c r="C334" s="236"/>
      <c r="D334" s="232" t="s">
        <v>151</v>
      </c>
      <c r="E334" s="237" t="s">
        <v>22</v>
      </c>
      <c r="F334" s="238" t="s">
        <v>535</v>
      </c>
      <c r="G334" s="236"/>
      <c r="H334" s="239">
        <v>0.14799999999999999</v>
      </c>
      <c r="I334" s="240"/>
      <c r="J334" s="236"/>
      <c r="K334" s="236"/>
      <c r="L334" s="241"/>
      <c r="M334" s="242"/>
      <c r="N334" s="243"/>
      <c r="O334" s="243"/>
      <c r="P334" s="243"/>
      <c r="Q334" s="243"/>
      <c r="R334" s="243"/>
      <c r="S334" s="243"/>
      <c r="T334" s="244"/>
      <c r="AT334" s="245" t="s">
        <v>151</v>
      </c>
      <c r="AU334" s="245" t="s">
        <v>86</v>
      </c>
      <c r="AV334" s="11" t="s">
        <v>86</v>
      </c>
      <c r="AW334" s="11" t="s">
        <v>39</v>
      </c>
      <c r="AX334" s="11" t="s">
        <v>24</v>
      </c>
      <c r="AY334" s="245" t="s">
        <v>140</v>
      </c>
    </row>
    <row r="335" s="1" customFormat="1" ht="16.5" customHeight="1">
      <c r="B335" s="45"/>
      <c r="C335" s="220" t="s">
        <v>536</v>
      </c>
      <c r="D335" s="220" t="s">
        <v>142</v>
      </c>
      <c r="E335" s="221" t="s">
        <v>537</v>
      </c>
      <c r="F335" s="222" t="s">
        <v>538</v>
      </c>
      <c r="G335" s="223" t="s">
        <v>166</v>
      </c>
      <c r="H335" s="224">
        <v>3</v>
      </c>
      <c r="I335" s="225"/>
      <c r="J335" s="226">
        <f>ROUND(I335*H335,2)</f>
        <v>0</v>
      </c>
      <c r="K335" s="222" t="s">
        <v>146</v>
      </c>
      <c r="L335" s="71"/>
      <c r="M335" s="227" t="s">
        <v>22</v>
      </c>
      <c r="N335" s="228" t="s">
        <v>47</v>
      </c>
      <c r="O335" s="46"/>
      <c r="P335" s="229">
        <f>O335*H335</f>
        <v>0</v>
      </c>
      <c r="Q335" s="229">
        <v>0.0044349999999999997</v>
      </c>
      <c r="R335" s="229">
        <f>Q335*H335</f>
        <v>0.013304999999999999</v>
      </c>
      <c r="S335" s="229">
        <v>0</v>
      </c>
      <c r="T335" s="230">
        <f>S335*H335</f>
        <v>0</v>
      </c>
      <c r="AR335" s="23" t="s">
        <v>147</v>
      </c>
      <c r="AT335" s="23" t="s">
        <v>142</v>
      </c>
      <c r="AU335" s="23" t="s">
        <v>86</v>
      </c>
      <c r="AY335" s="23" t="s">
        <v>140</v>
      </c>
      <c r="BE335" s="231">
        <f>IF(N335="základní",J335,0)</f>
        <v>0</v>
      </c>
      <c r="BF335" s="231">
        <f>IF(N335="snížená",J335,0)</f>
        <v>0</v>
      </c>
      <c r="BG335" s="231">
        <f>IF(N335="zákl. přenesená",J335,0)</f>
        <v>0</v>
      </c>
      <c r="BH335" s="231">
        <f>IF(N335="sníž. přenesená",J335,0)</f>
        <v>0</v>
      </c>
      <c r="BI335" s="231">
        <f>IF(N335="nulová",J335,0)</f>
        <v>0</v>
      </c>
      <c r="BJ335" s="23" t="s">
        <v>24</v>
      </c>
      <c r="BK335" s="231">
        <f>ROUND(I335*H335,2)</f>
        <v>0</v>
      </c>
      <c r="BL335" s="23" t="s">
        <v>147</v>
      </c>
      <c r="BM335" s="23" t="s">
        <v>539</v>
      </c>
    </row>
    <row r="336" s="1" customFormat="1">
      <c r="B336" s="45"/>
      <c r="C336" s="73"/>
      <c r="D336" s="232" t="s">
        <v>149</v>
      </c>
      <c r="E336" s="73"/>
      <c r="F336" s="233" t="s">
        <v>540</v>
      </c>
      <c r="G336" s="73"/>
      <c r="H336" s="73"/>
      <c r="I336" s="190"/>
      <c r="J336" s="73"/>
      <c r="K336" s="73"/>
      <c r="L336" s="71"/>
      <c r="M336" s="234"/>
      <c r="N336" s="46"/>
      <c r="O336" s="46"/>
      <c r="P336" s="46"/>
      <c r="Q336" s="46"/>
      <c r="R336" s="46"/>
      <c r="S336" s="46"/>
      <c r="T336" s="94"/>
      <c r="AT336" s="23" t="s">
        <v>149</v>
      </c>
      <c r="AU336" s="23" t="s">
        <v>86</v>
      </c>
    </row>
    <row r="337" s="11" customFormat="1">
      <c r="B337" s="235"/>
      <c r="C337" s="236"/>
      <c r="D337" s="232" t="s">
        <v>151</v>
      </c>
      <c r="E337" s="237" t="s">
        <v>22</v>
      </c>
      <c r="F337" s="238" t="s">
        <v>541</v>
      </c>
      <c r="G337" s="236"/>
      <c r="H337" s="239">
        <v>3</v>
      </c>
      <c r="I337" s="240"/>
      <c r="J337" s="236"/>
      <c r="K337" s="236"/>
      <c r="L337" s="241"/>
      <c r="M337" s="242"/>
      <c r="N337" s="243"/>
      <c r="O337" s="243"/>
      <c r="P337" s="243"/>
      <c r="Q337" s="243"/>
      <c r="R337" s="243"/>
      <c r="S337" s="243"/>
      <c r="T337" s="244"/>
      <c r="AT337" s="245" t="s">
        <v>151</v>
      </c>
      <c r="AU337" s="245" t="s">
        <v>86</v>
      </c>
      <c r="AV337" s="11" t="s">
        <v>86</v>
      </c>
      <c r="AW337" s="11" t="s">
        <v>39</v>
      </c>
      <c r="AX337" s="11" t="s">
        <v>24</v>
      </c>
      <c r="AY337" s="245" t="s">
        <v>140</v>
      </c>
    </row>
    <row r="338" s="1" customFormat="1" ht="16.5" customHeight="1">
      <c r="B338" s="45"/>
      <c r="C338" s="220" t="s">
        <v>542</v>
      </c>
      <c r="D338" s="220" t="s">
        <v>142</v>
      </c>
      <c r="E338" s="221" t="s">
        <v>543</v>
      </c>
      <c r="F338" s="222" t="s">
        <v>544</v>
      </c>
      <c r="G338" s="223" t="s">
        <v>166</v>
      </c>
      <c r="H338" s="224">
        <v>30.800000000000001</v>
      </c>
      <c r="I338" s="225"/>
      <c r="J338" s="226">
        <f>ROUND(I338*H338,2)</f>
        <v>0</v>
      </c>
      <c r="K338" s="222" t="s">
        <v>260</v>
      </c>
      <c r="L338" s="71"/>
      <c r="M338" s="227" t="s">
        <v>22</v>
      </c>
      <c r="N338" s="228" t="s">
        <v>47</v>
      </c>
      <c r="O338" s="46"/>
      <c r="P338" s="229">
        <f>O338*H338</f>
        <v>0</v>
      </c>
      <c r="Q338" s="229">
        <v>0.00033</v>
      </c>
      <c r="R338" s="229">
        <f>Q338*H338</f>
        <v>0.010163999999999999</v>
      </c>
      <c r="S338" s="229">
        <v>0</v>
      </c>
      <c r="T338" s="230">
        <f>S338*H338</f>
        <v>0</v>
      </c>
      <c r="AR338" s="23" t="s">
        <v>147</v>
      </c>
      <c r="AT338" s="23" t="s">
        <v>142</v>
      </c>
      <c r="AU338" s="23" t="s">
        <v>86</v>
      </c>
      <c r="AY338" s="23" t="s">
        <v>140</v>
      </c>
      <c r="BE338" s="231">
        <f>IF(N338="základní",J338,0)</f>
        <v>0</v>
      </c>
      <c r="BF338" s="231">
        <f>IF(N338="snížená",J338,0)</f>
        <v>0</v>
      </c>
      <c r="BG338" s="231">
        <f>IF(N338="zákl. přenesená",J338,0)</f>
        <v>0</v>
      </c>
      <c r="BH338" s="231">
        <f>IF(N338="sníž. přenesená",J338,0)</f>
        <v>0</v>
      </c>
      <c r="BI338" s="231">
        <f>IF(N338="nulová",J338,0)</f>
        <v>0</v>
      </c>
      <c r="BJ338" s="23" t="s">
        <v>24</v>
      </c>
      <c r="BK338" s="231">
        <f>ROUND(I338*H338,2)</f>
        <v>0</v>
      </c>
      <c r="BL338" s="23" t="s">
        <v>147</v>
      </c>
      <c r="BM338" s="23" t="s">
        <v>545</v>
      </c>
    </row>
    <row r="339" s="11" customFormat="1">
      <c r="B339" s="235"/>
      <c r="C339" s="236"/>
      <c r="D339" s="232" t="s">
        <v>151</v>
      </c>
      <c r="E339" s="237" t="s">
        <v>22</v>
      </c>
      <c r="F339" s="238" t="s">
        <v>546</v>
      </c>
      <c r="G339" s="236"/>
      <c r="H339" s="239">
        <v>30.800000000000001</v>
      </c>
      <c r="I339" s="240"/>
      <c r="J339" s="236"/>
      <c r="K339" s="236"/>
      <c r="L339" s="241"/>
      <c r="M339" s="242"/>
      <c r="N339" s="243"/>
      <c r="O339" s="243"/>
      <c r="P339" s="243"/>
      <c r="Q339" s="243"/>
      <c r="R339" s="243"/>
      <c r="S339" s="243"/>
      <c r="T339" s="244"/>
      <c r="AT339" s="245" t="s">
        <v>151</v>
      </c>
      <c r="AU339" s="245" t="s">
        <v>86</v>
      </c>
      <c r="AV339" s="11" t="s">
        <v>86</v>
      </c>
      <c r="AW339" s="11" t="s">
        <v>39</v>
      </c>
      <c r="AX339" s="11" t="s">
        <v>24</v>
      </c>
      <c r="AY339" s="245" t="s">
        <v>140</v>
      </c>
    </row>
    <row r="340" s="1" customFormat="1" ht="16.5" customHeight="1">
      <c r="B340" s="45"/>
      <c r="C340" s="257" t="s">
        <v>547</v>
      </c>
      <c r="D340" s="257" t="s">
        <v>240</v>
      </c>
      <c r="E340" s="258" t="s">
        <v>548</v>
      </c>
      <c r="F340" s="259" t="s">
        <v>549</v>
      </c>
      <c r="G340" s="260" t="s">
        <v>166</v>
      </c>
      <c r="H340" s="261">
        <v>30.800000000000001</v>
      </c>
      <c r="I340" s="262"/>
      <c r="J340" s="263">
        <f>ROUND(I340*H340,2)</f>
        <v>0</v>
      </c>
      <c r="K340" s="259" t="s">
        <v>260</v>
      </c>
      <c r="L340" s="264"/>
      <c r="M340" s="265" t="s">
        <v>22</v>
      </c>
      <c r="N340" s="266" t="s">
        <v>47</v>
      </c>
      <c r="O340" s="46"/>
      <c r="P340" s="229">
        <f>O340*H340</f>
        <v>0</v>
      </c>
      <c r="Q340" s="229">
        <v>0.050000000000000003</v>
      </c>
      <c r="R340" s="229">
        <f>Q340*H340</f>
        <v>1.54</v>
      </c>
      <c r="S340" s="229">
        <v>0</v>
      </c>
      <c r="T340" s="230">
        <f>S340*H340</f>
        <v>0</v>
      </c>
      <c r="AR340" s="23" t="s">
        <v>191</v>
      </c>
      <c r="AT340" s="23" t="s">
        <v>240</v>
      </c>
      <c r="AU340" s="23" t="s">
        <v>86</v>
      </c>
      <c r="AY340" s="23" t="s">
        <v>140</v>
      </c>
      <c r="BE340" s="231">
        <f>IF(N340="základní",J340,0)</f>
        <v>0</v>
      </c>
      <c r="BF340" s="231">
        <f>IF(N340="snížená",J340,0)</f>
        <v>0</v>
      </c>
      <c r="BG340" s="231">
        <f>IF(N340="zákl. přenesená",J340,0)</f>
        <v>0</v>
      </c>
      <c r="BH340" s="231">
        <f>IF(N340="sníž. přenesená",J340,0)</f>
        <v>0</v>
      </c>
      <c r="BI340" s="231">
        <f>IF(N340="nulová",J340,0)</f>
        <v>0</v>
      </c>
      <c r="BJ340" s="23" t="s">
        <v>24</v>
      </c>
      <c r="BK340" s="231">
        <f>ROUND(I340*H340,2)</f>
        <v>0</v>
      </c>
      <c r="BL340" s="23" t="s">
        <v>147</v>
      </c>
      <c r="BM340" s="23" t="s">
        <v>550</v>
      </c>
    </row>
    <row r="341" s="11" customFormat="1">
      <c r="B341" s="235"/>
      <c r="C341" s="236"/>
      <c r="D341" s="232" t="s">
        <v>151</v>
      </c>
      <c r="E341" s="237" t="s">
        <v>22</v>
      </c>
      <c r="F341" s="238" t="s">
        <v>551</v>
      </c>
      <c r="G341" s="236"/>
      <c r="H341" s="239">
        <v>30.800000000000001</v>
      </c>
      <c r="I341" s="240"/>
      <c r="J341" s="236"/>
      <c r="K341" s="236"/>
      <c r="L341" s="241"/>
      <c r="M341" s="242"/>
      <c r="N341" s="243"/>
      <c r="O341" s="243"/>
      <c r="P341" s="243"/>
      <c r="Q341" s="243"/>
      <c r="R341" s="243"/>
      <c r="S341" s="243"/>
      <c r="T341" s="244"/>
      <c r="AT341" s="245" t="s">
        <v>151</v>
      </c>
      <c r="AU341" s="245" t="s">
        <v>86</v>
      </c>
      <c r="AV341" s="11" t="s">
        <v>86</v>
      </c>
      <c r="AW341" s="11" t="s">
        <v>39</v>
      </c>
      <c r="AX341" s="11" t="s">
        <v>24</v>
      </c>
      <c r="AY341" s="245" t="s">
        <v>140</v>
      </c>
    </row>
    <row r="342" s="10" customFormat="1" ht="29.88" customHeight="1">
      <c r="B342" s="204"/>
      <c r="C342" s="205"/>
      <c r="D342" s="206" t="s">
        <v>75</v>
      </c>
      <c r="E342" s="218" t="s">
        <v>147</v>
      </c>
      <c r="F342" s="218" t="s">
        <v>552</v>
      </c>
      <c r="G342" s="205"/>
      <c r="H342" s="205"/>
      <c r="I342" s="208"/>
      <c r="J342" s="219">
        <f>BK342</f>
        <v>0</v>
      </c>
      <c r="K342" s="205"/>
      <c r="L342" s="210"/>
      <c r="M342" s="211"/>
      <c r="N342" s="212"/>
      <c r="O342" s="212"/>
      <c r="P342" s="213">
        <f>SUM(P343:P445)</f>
        <v>0</v>
      </c>
      <c r="Q342" s="212"/>
      <c r="R342" s="213">
        <f>SUM(R343:R445)</f>
        <v>1295.3496251507402</v>
      </c>
      <c r="S342" s="212"/>
      <c r="T342" s="214">
        <f>SUM(T343:T445)</f>
        <v>0</v>
      </c>
      <c r="AR342" s="215" t="s">
        <v>24</v>
      </c>
      <c r="AT342" s="216" t="s">
        <v>75</v>
      </c>
      <c r="AU342" s="216" t="s">
        <v>24</v>
      </c>
      <c r="AY342" s="215" t="s">
        <v>140</v>
      </c>
      <c r="BK342" s="217">
        <f>SUM(BK343:BK445)</f>
        <v>0</v>
      </c>
    </row>
    <row r="343" s="1" customFormat="1" ht="25.5" customHeight="1">
      <c r="B343" s="45"/>
      <c r="C343" s="220" t="s">
        <v>553</v>
      </c>
      <c r="D343" s="220" t="s">
        <v>142</v>
      </c>
      <c r="E343" s="221" t="s">
        <v>554</v>
      </c>
      <c r="F343" s="222" t="s">
        <v>555</v>
      </c>
      <c r="G343" s="223" t="s">
        <v>173</v>
      </c>
      <c r="H343" s="224">
        <v>13.122999999999999</v>
      </c>
      <c r="I343" s="225"/>
      <c r="J343" s="226">
        <f>ROUND(I343*H343,2)</f>
        <v>0</v>
      </c>
      <c r="K343" s="222" t="s">
        <v>146</v>
      </c>
      <c r="L343" s="71"/>
      <c r="M343" s="227" t="s">
        <v>22</v>
      </c>
      <c r="N343" s="228" t="s">
        <v>47</v>
      </c>
      <c r="O343" s="46"/>
      <c r="P343" s="229">
        <f>O343*H343</f>
        <v>0</v>
      </c>
      <c r="Q343" s="229">
        <v>2.502202</v>
      </c>
      <c r="R343" s="229">
        <f>Q343*H343</f>
        <v>32.836396846</v>
      </c>
      <c r="S343" s="229">
        <v>0</v>
      </c>
      <c r="T343" s="230">
        <f>S343*H343</f>
        <v>0</v>
      </c>
      <c r="AR343" s="23" t="s">
        <v>147</v>
      </c>
      <c r="AT343" s="23" t="s">
        <v>142</v>
      </c>
      <c r="AU343" s="23" t="s">
        <v>86</v>
      </c>
      <c r="AY343" s="23" t="s">
        <v>140</v>
      </c>
      <c r="BE343" s="231">
        <f>IF(N343="základní",J343,0)</f>
        <v>0</v>
      </c>
      <c r="BF343" s="231">
        <f>IF(N343="snížená",J343,0)</f>
        <v>0</v>
      </c>
      <c r="BG343" s="231">
        <f>IF(N343="zákl. přenesená",J343,0)</f>
        <v>0</v>
      </c>
      <c r="BH343" s="231">
        <f>IF(N343="sníž. přenesená",J343,0)</f>
        <v>0</v>
      </c>
      <c r="BI343" s="231">
        <f>IF(N343="nulová",J343,0)</f>
        <v>0</v>
      </c>
      <c r="BJ343" s="23" t="s">
        <v>24</v>
      </c>
      <c r="BK343" s="231">
        <f>ROUND(I343*H343,2)</f>
        <v>0</v>
      </c>
      <c r="BL343" s="23" t="s">
        <v>147</v>
      </c>
      <c r="BM343" s="23" t="s">
        <v>556</v>
      </c>
    </row>
    <row r="344" s="1" customFormat="1">
      <c r="B344" s="45"/>
      <c r="C344" s="73"/>
      <c r="D344" s="232" t="s">
        <v>149</v>
      </c>
      <c r="E344" s="73"/>
      <c r="F344" s="233" t="s">
        <v>557</v>
      </c>
      <c r="G344" s="73"/>
      <c r="H344" s="73"/>
      <c r="I344" s="190"/>
      <c r="J344" s="73"/>
      <c r="K344" s="73"/>
      <c r="L344" s="71"/>
      <c r="M344" s="234"/>
      <c r="N344" s="46"/>
      <c r="O344" s="46"/>
      <c r="P344" s="46"/>
      <c r="Q344" s="46"/>
      <c r="R344" s="46"/>
      <c r="S344" s="46"/>
      <c r="T344" s="94"/>
      <c r="AT344" s="23" t="s">
        <v>149</v>
      </c>
      <c r="AU344" s="23" t="s">
        <v>86</v>
      </c>
    </row>
    <row r="345" s="11" customFormat="1">
      <c r="B345" s="235"/>
      <c r="C345" s="236"/>
      <c r="D345" s="232" t="s">
        <v>151</v>
      </c>
      <c r="E345" s="237" t="s">
        <v>22</v>
      </c>
      <c r="F345" s="238" t="s">
        <v>558</v>
      </c>
      <c r="G345" s="236"/>
      <c r="H345" s="239">
        <v>13.122999999999999</v>
      </c>
      <c r="I345" s="240"/>
      <c r="J345" s="236"/>
      <c r="K345" s="236"/>
      <c r="L345" s="241"/>
      <c r="M345" s="242"/>
      <c r="N345" s="243"/>
      <c r="O345" s="243"/>
      <c r="P345" s="243"/>
      <c r="Q345" s="243"/>
      <c r="R345" s="243"/>
      <c r="S345" s="243"/>
      <c r="T345" s="244"/>
      <c r="AT345" s="245" t="s">
        <v>151</v>
      </c>
      <c r="AU345" s="245" t="s">
        <v>86</v>
      </c>
      <c r="AV345" s="11" t="s">
        <v>86</v>
      </c>
      <c r="AW345" s="11" t="s">
        <v>39</v>
      </c>
      <c r="AX345" s="11" t="s">
        <v>76</v>
      </c>
      <c r="AY345" s="245" t="s">
        <v>140</v>
      </c>
    </row>
    <row r="346" s="12" customFormat="1">
      <c r="B346" s="246"/>
      <c r="C346" s="247"/>
      <c r="D346" s="232" t="s">
        <v>151</v>
      </c>
      <c r="E346" s="248" t="s">
        <v>22</v>
      </c>
      <c r="F346" s="249" t="s">
        <v>158</v>
      </c>
      <c r="G346" s="247"/>
      <c r="H346" s="250">
        <v>13.122999999999999</v>
      </c>
      <c r="I346" s="251"/>
      <c r="J346" s="247"/>
      <c r="K346" s="247"/>
      <c r="L346" s="252"/>
      <c r="M346" s="253"/>
      <c r="N346" s="254"/>
      <c r="O346" s="254"/>
      <c r="P346" s="254"/>
      <c r="Q346" s="254"/>
      <c r="R346" s="254"/>
      <c r="S346" s="254"/>
      <c r="T346" s="255"/>
      <c r="AT346" s="256" t="s">
        <v>151</v>
      </c>
      <c r="AU346" s="256" t="s">
        <v>86</v>
      </c>
      <c r="AV346" s="12" t="s">
        <v>147</v>
      </c>
      <c r="AW346" s="12" t="s">
        <v>6</v>
      </c>
      <c r="AX346" s="12" t="s">
        <v>24</v>
      </c>
      <c r="AY346" s="256" t="s">
        <v>140</v>
      </c>
    </row>
    <row r="347" s="1" customFormat="1" ht="25.5" customHeight="1">
      <c r="B347" s="45"/>
      <c r="C347" s="220" t="s">
        <v>559</v>
      </c>
      <c r="D347" s="220" t="s">
        <v>142</v>
      </c>
      <c r="E347" s="221" t="s">
        <v>560</v>
      </c>
      <c r="F347" s="222" t="s">
        <v>561</v>
      </c>
      <c r="G347" s="223" t="s">
        <v>173</v>
      </c>
      <c r="H347" s="224">
        <v>141.25100000000001</v>
      </c>
      <c r="I347" s="225"/>
      <c r="J347" s="226">
        <f>ROUND(I347*H347,2)</f>
        <v>0</v>
      </c>
      <c r="K347" s="222" t="s">
        <v>146</v>
      </c>
      <c r="L347" s="71"/>
      <c r="M347" s="227" t="s">
        <v>22</v>
      </c>
      <c r="N347" s="228" t="s">
        <v>47</v>
      </c>
      <c r="O347" s="46"/>
      <c r="P347" s="229">
        <f>O347*H347</f>
        <v>0</v>
      </c>
      <c r="Q347" s="229">
        <v>2.4779119999999999</v>
      </c>
      <c r="R347" s="229">
        <f>Q347*H347</f>
        <v>350.00754791200001</v>
      </c>
      <c r="S347" s="229">
        <v>0</v>
      </c>
      <c r="T347" s="230">
        <f>S347*H347</f>
        <v>0</v>
      </c>
      <c r="AR347" s="23" t="s">
        <v>147</v>
      </c>
      <c r="AT347" s="23" t="s">
        <v>142</v>
      </c>
      <c r="AU347" s="23" t="s">
        <v>86</v>
      </c>
      <c r="AY347" s="23" t="s">
        <v>140</v>
      </c>
      <c r="BE347" s="231">
        <f>IF(N347="základní",J347,0)</f>
        <v>0</v>
      </c>
      <c r="BF347" s="231">
        <f>IF(N347="snížená",J347,0)</f>
        <v>0</v>
      </c>
      <c r="BG347" s="231">
        <f>IF(N347="zákl. přenesená",J347,0)</f>
        <v>0</v>
      </c>
      <c r="BH347" s="231">
        <f>IF(N347="sníž. přenesená",J347,0)</f>
        <v>0</v>
      </c>
      <c r="BI347" s="231">
        <f>IF(N347="nulová",J347,0)</f>
        <v>0</v>
      </c>
      <c r="BJ347" s="23" t="s">
        <v>24</v>
      </c>
      <c r="BK347" s="231">
        <f>ROUND(I347*H347,2)</f>
        <v>0</v>
      </c>
      <c r="BL347" s="23" t="s">
        <v>147</v>
      </c>
      <c r="BM347" s="23" t="s">
        <v>562</v>
      </c>
    </row>
    <row r="348" s="1" customFormat="1">
      <c r="B348" s="45"/>
      <c r="C348" s="73"/>
      <c r="D348" s="232" t="s">
        <v>149</v>
      </c>
      <c r="E348" s="73"/>
      <c r="F348" s="233" t="s">
        <v>557</v>
      </c>
      <c r="G348" s="73"/>
      <c r="H348" s="73"/>
      <c r="I348" s="190"/>
      <c r="J348" s="73"/>
      <c r="K348" s="73"/>
      <c r="L348" s="71"/>
      <c r="M348" s="234"/>
      <c r="N348" s="46"/>
      <c r="O348" s="46"/>
      <c r="P348" s="46"/>
      <c r="Q348" s="46"/>
      <c r="R348" s="46"/>
      <c r="S348" s="46"/>
      <c r="T348" s="94"/>
      <c r="AT348" s="23" t="s">
        <v>149</v>
      </c>
      <c r="AU348" s="23" t="s">
        <v>86</v>
      </c>
    </row>
    <row r="349" s="11" customFormat="1">
      <c r="B349" s="235"/>
      <c r="C349" s="236"/>
      <c r="D349" s="232" t="s">
        <v>151</v>
      </c>
      <c r="E349" s="237" t="s">
        <v>22</v>
      </c>
      <c r="F349" s="238" t="s">
        <v>563</v>
      </c>
      <c r="G349" s="236"/>
      <c r="H349" s="239">
        <v>119.128</v>
      </c>
      <c r="I349" s="240"/>
      <c r="J349" s="236"/>
      <c r="K349" s="236"/>
      <c r="L349" s="241"/>
      <c r="M349" s="242"/>
      <c r="N349" s="243"/>
      <c r="O349" s="243"/>
      <c r="P349" s="243"/>
      <c r="Q349" s="243"/>
      <c r="R349" s="243"/>
      <c r="S349" s="243"/>
      <c r="T349" s="244"/>
      <c r="AT349" s="245" t="s">
        <v>151</v>
      </c>
      <c r="AU349" s="245" t="s">
        <v>86</v>
      </c>
      <c r="AV349" s="11" t="s">
        <v>86</v>
      </c>
      <c r="AW349" s="11" t="s">
        <v>39</v>
      </c>
      <c r="AX349" s="11" t="s">
        <v>76</v>
      </c>
      <c r="AY349" s="245" t="s">
        <v>140</v>
      </c>
    </row>
    <row r="350" s="11" customFormat="1">
      <c r="B350" s="235"/>
      <c r="C350" s="236"/>
      <c r="D350" s="232" t="s">
        <v>151</v>
      </c>
      <c r="E350" s="237" t="s">
        <v>22</v>
      </c>
      <c r="F350" s="238" t="s">
        <v>564</v>
      </c>
      <c r="G350" s="236"/>
      <c r="H350" s="239">
        <v>22.123000000000001</v>
      </c>
      <c r="I350" s="240"/>
      <c r="J350" s="236"/>
      <c r="K350" s="236"/>
      <c r="L350" s="241"/>
      <c r="M350" s="242"/>
      <c r="N350" s="243"/>
      <c r="O350" s="243"/>
      <c r="P350" s="243"/>
      <c r="Q350" s="243"/>
      <c r="R350" s="243"/>
      <c r="S350" s="243"/>
      <c r="T350" s="244"/>
      <c r="AT350" s="245" t="s">
        <v>151</v>
      </c>
      <c r="AU350" s="245" t="s">
        <v>86</v>
      </c>
      <c r="AV350" s="11" t="s">
        <v>86</v>
      </c>
      <c r="AW350" s="11" t="s">
        <v>39</v>
      </c>
      <c r="AX350" s="11" t="s">
        <v>76</v>
      </c>
      <c r="AY350" s="245" t="s">
        <v>140</v>
      </c>
    </row>
    <row r="351" s="12" customFormat="1">
      <c r="B351" s="246"/>
      <c r="C351" s="247"/>
      <c r="D351" s="232" t="s">
        <v>151</v>
      </c>
      <c r="E351" s="248" t="s">
        <v>22</v>
      </c>
      <c r="F351" s="249" t="s">
        <v>158</v>
      </c>
      <c r="G351" s="247"/>
      <c r="H351" s="250">
        <v>141.25100000000001</v>
      </c>
      <c r="I351" s="251"/>
      <c r="J351" s="247"/>
      <c r="K351" s="247"/>
      <c r="L351" s="252"/>
      <c r="M351" s="253"/>
      <c r="N351" s="254"/>
      <c r="O351" s="254"/>
      <c r="P351" s="254"/>
      <c r="Q351" s="254"/>
      <c r="R351" s="254"/>
      <c r="S351" s="254"/>
      <c r="T351" s="255"/>
      <c r="AT351" s="256" t="s">
        <v>151</v>
      </c>
      <c r="AU351" s="256" t="s">
        <v>86</v>
      </c>
      <c r="AV351" s="12" t="s">
        <v>147</v>
      </c>
      <c r="AW351" s="12" t="s">
        <v>39</v>
      </c>
      <c r="AX351" s="12" t="s">
        <v>24</v>
      </c>
      <c r="AY351" s="256" t="s">
        <v>140</v>
      </c>
    </row>
    <row r="352" s="1" customFormat="1" ht="25.5" customHeight="1">
      <c r="B352" s="45"/>
      <c r="C352" s="220" t="s">
        <v>565</v>
      </c>
      <c r="D352" s="220" t="s">
        <v>142</v>
      </c>
      <c r="E352" s="221" t="s">
        <v>566</v>
      </c>
      <c r="F352" s="222" t="s">
        <v>567</v>
      </c>
      <c r="G352" s="223" t="s">
        <v>145</v>
      </c>
      <c r="H352" s="224">
        <v>5.6299999999999999</v>
      </c>
      <c r="I352" s="225"/>
      <c r="J352" s="226">
        <f>ROUND(I352*H352,2)</f>
        <v>0</v>
      </c>
      <c r="K352" s="222" t="s">
        <v>146</v>
      </c>
      <c r="L352" s="71"/>
      <c r="M352" s="227" t="s">
        <v>22</v>
      </c>
      <c r="N352" s="228" t="s">
        <v>47</v>
      </c>
      <c r="O352" s="46"/>
      <c r="P352" s="229">
        <f>O352*H352</f>
        <v>0</v>
      </c>
      <c r="Q352" s="229">
        <v>0.0074959199999999997</v>
      </c>
      <c r="R352" s="229">
        <f>Q352*H352</f>
        <v>0.042202029599999996</v>
      </c>
      <c r="S352" s="229">
        <v>0</v>
      </c>
      <c r="T352" s="230">
        <f>S352*H352</f>
        <v>0</v>
      </c>
      <c r="AR352" s="23" t="s">
        <v>147</v>
      </c>
      <c r="AT352" s="23" t="s">
        <v>142</v>
      </c>
      <c r="AU352" s="23" t="s">
        <v>86</v>
      </c>
      <c r="AY352" s="23" t="s">
        <v>140</v>
      </c>
      <c r="BE352" s="231">
        <f>IF(N352="základní",J352,0)</f>
        <v>0</v>
      </c>
      <c r="BF352" s="231">
        <f>IF(N352="snížená",J352,0)</f>
        <v>0</v>
      </c>
      <c r="BG352" s="231">
        <f>IF(N352="zákl. přenesená",J352,0)</f>
        <v>0</v>
      </c>
      <c r="BH352" s="231">
        <f>IF(N352="sníž. přenesená",J352,0)</f>
        <v>0</v>
      </c>
      <c r="BI352" s="231">
        <f>IF(N352="nulová",J352,0)</f>
        <v>0</v>
      </c>
      <c r="BJ352" s="23" t="s">
        <v>24</v>
      </c>
      <c r="BK352" s="231">
        <f>ROUND(I352*H352,2)</f>
        <v>0</v>
      </c>
      <c r="BL352" s="23" t="s">
        <v>147</v>
      </c>
      <c r="BM352" s="23" t="s">
        <v>568</v>
      </c>
    </row>
    <row r="353" s="1" customFormat="1">
      <c r="B353" s="45"/>
      <c r="C353" s="73"/>
      <c r="D353" s="232" t="s">
        <v>149</v>
      </c>
      <c r="E353" s="73"/>
      <c r="F353" s="233" t="s">
        <v>569</v>
      </c>
      <c r="G353" s="73"/>
      <c r="H353" s="73"/>
      <c r="I353" s="190"/>
      <c r="J353" s="73"/>
      <c r="K353" s="73"/>
      <c r="L353" s="71"/>
      <c r="M353" s="234"/>
      <c r="N353" s="46"/>
      <c r="O353" s="46"/>
      <c r="P353" s="46"/>
      <c r="Q353" s="46"/>
      <c r="R353" s="46"/>
      <c r="S353" s="46"/>
      <c r="T353" s="94"/>
      <c r="AT353" s="23" t="s">
        <v>149</v>
      </c>
      <c r="AU353" s="23" t="s">
        <v>86</v>
      </c>
    </row>
    <row r="354" s="11" customFormat="1">
      <c r="B354" s="235"/>
      <c r="C354" s="236"/>
      <c r="D354" s="232" t="s">
        <v>151</v>
      </c>
      <c r="E354" s="237" t="s">
        <v>22</v>
      </c>
      <c r="F354" s="238" t="s">
        <v>570</v>
      </c>
      <c r="G354" s="236"/>
      <c r="H354" s="239">
        <v>5.6299999999999999</v>
      </c>
      <c r="I354" s="240"/>
      <c r="J354" s="236"/>
      <c r="K354" s="236"/>
      <c r="L354" s="241"/>
      <c r="M354" s="242"/>
      <c r="N354" s="243"/>
      <c r="O354" s="243"/>
      <c r="P354" s="243"/>
      <c r="Q354" s="243"/>
      <c r="R354" s="243"/>
      <c r="S354" s="243"/>
      <c r="T354" s="244"/>
      <c r="AT354" s="245" t="s">
        <v>151</v>
      </c>
      <c r="AU354" s="245" t="s">
        <v>86</v>
      </c>
      <c r="AV354" s="11" t="s">
        <v>86</v>
      </c>
      <c r="AW354" s="11" t="s">
        <v>39</v>
      </c>
      <c r="AX354" s="11" t="s">
        <v>24</v>
      </c>
      <c r="AY354" s="245" t="s">
        <v>140</v>
      </c>
    </row>
    <row r="355" s="1" customFormat="1" ht="25.5" customHeight="1">
      <c r="B355" s="45"/>
      <c r="C355" s="220" t="s">
        <v>571</v>
      </c>
      <c r="D355" s="220" t="s">
        <v>142</v>
      </c>
      <c r="E355" s="221" t="s">
        <v>572</v>
      </c>
      <c r="F355" s="222" t="s">
        <v>573</v>
      </c>
      <c r="G355" s="223" t="s">
        <v>145</v>
      </c>
      <c r="H355" s="224">
        <v>7.0199999999999996</v>
      </c>
      <c r="I355" s="225"/>
      <c r="J355" s="226">
        <f>ROUND(I355*H355,2)</f>
        <v>0</v>
      </c>
      <c r="K355" s="222" t="s">
        <v>146</v>
      </c>
      <c r="L355" s="71"/>
      <c r="M355" s="227" t="s">
        <v>22</v>
      </c>
      <c r="N355" s="228" t="s">
        <v>47</v>
      </c>
      <c r="O355" s="46"/>
      <c r="P355" s="229">
        <f>O355*H355</f>
        <v>0</v>
      </c>
      <c r="Q355" s="229">
        <v>0.017870259999999999</v>
      </c>
      <c r="R355" s="229">
        <f>Q355*H355</f>
        <v>0.12544922519999999</v>
      </c>
      <c r="S355" s="229">
        <v>0</v>
      </c>
      <c r="T355" s="230">
        <f>S355*H355</f>
        <v>0</v>
      </c>
      <c r="AR355" s="23" t="s">
        <v>147</v>
      </c>
      <c r="AT355" s="23" t="s">
        <v>142</v>
      </c>
      <c r="AU355" s="23" t="s">
        <v>86</v>
      </c>
      <c r="AY355" s="23" t="s">
        <v>140</v>
      </c>
      <c r="BE355" s="231">
        <f>IF(N355="základní",J355,0)</f>
        <v>0</v>
      </c>
      <c r="BF355" s="231">
        <f>IF(N355="snížená",J355,0)</f>
        <v>0</v>
      </c>
      <c r="BG355" s="231">
        <f>IF(N355="zákl. přenesená",J355,0)</f>
        <v>0</v>
      </c>
      <c r="BH355" s="231">
        <f>IF(N355="sníž. přenesená",J355,0)</f>
        <v>0</v>
      </c>
      <c r="BI355" s="231">
        <f>IF(N355="nulová",J355,0)</f>
        <v>0</v>
      </c>
      <c r="BJ355" s="23" t="s">
        <v>24</v>
      </c>
      <c r="BK355" s="231">
        <f>ROUND(I355*H355,2)</f>
        <v>0</v>
      </c>
      <c r="BL355" s="23" t="s">
        <v>147</v>
      </c>
      <c r="BM355" s="23" t="s">
        <v>574</v>
      </c>
    </row>
    <row r="356" s="1" customFormat="1">
      <c r="B356" s="45"/>
      <c r="C356" s="73"/>
      <c r="D356" s="232" t="s">
        <v>149</v>
      </c>
      <c r="E356" s="73"/>
      <c r="F356" s="233" t="s">
        <v>569</v>
      </c>
      <c r="G356" s="73"/>
      <c r="H356" s="73"/>
      <c r="I356" s="190"/>
      <c r="J356" s="73"/>
      <c r="K356" s="73"/>
      <c r="L356" s="71"/>
      <c r="M356" s="234"/>
      <c r="N356" s="46"/>
      <c r="O356" s="46"/>
      <c r="P356" s="46"/>
      <c r="Q356" s="46"/>
      <c r="R356" s="46"/>
      <c r="S356" s="46"/>
      <c r="T356" s="94"/>
      <c r="AT356" s="23" t="s">
        <v>149</v>
      </c>
      <c r="AU356" s="23" t="s">
        <v>86</v>
      </c>
    </row>
    <row r="357" s="11" customFormat="1">
      <c r="B357" s="235"/>
      <c r="C357" s="236"/>
      <c r="D357" s="232" t="s">
        <v>151</v>
      </c>
      <c r="E357" s="237" t="s">
        <v>22</v>
      </c>
      <c r="F357" s="238" t="s">
        <v>575</v>
      </c>
      <c r="G357" s="236"/>
      <c r="H357" s="239">
        <v>7.0199999999999996</v>
      </c>
      <c r="I357" s="240"/>
      <c r="J357" s="236"/>
      <c r="K357" s="236"/>
      <c r="L357" s="241"/>
      <c r="M357" s="242"/>
      <c r="N357" s="243"/>
      <c r="O357" s="243"/>
      <c r="P357" s="243"/>
      <c r="Q357" s="243"/>
      <c r="R357" s="243"/>
      <c r="S357" s="243"/>
      <c r="T357" s="244"/>
      <c r="AT357" s="245" t="s">
        <v>151</v>
      </c>
      <c r="AU357" s="245" t="s">
        <v>86</v>
      </c>
      <c r="AV357" s="11" t="s">
        <v>86</v>
      </c>
      <c r="AW357" s="11" t="s">
        <v>39</v>
      </c>
      <c r="AX357" s="11" t="s">
        <v>24</v>
      </c>
      <c r="AY357" s="245" t="s">
        <v>140</v>
      </c>
    </row>
    <row r="358" s="1" customFormat="1" ht="25.5" customHeight="1">
      <c r="B358" s="45"/>
      <c r="C358" s="220" t="s">
        <v>576</v>
      </c>
      <c r="D358" s="220" t="s">
        <v>142</v>
      </c>
      <c r="E358" s="221" t="s">
        <v>577</v>
      </c>
      <c r="F358" s="222" t="s">
        <v>578</v>
      </c>
      <c r="G358" s="223" t="s">
        <v>145</v>
      </c>
      <c r="H358" s="224">
        <v>28.545000000000002</v>
      </c>
      <c r="I358" s="225"/>
      <c r="J358" s="226">
        <f>ROUND(I358*H358,2)</f>
        <v>0</v>
      </c>
      <c r="K358" s="222" t="s">
        <v>146</v>
      </c>
      <c r="L358" s="71"/>
      <c r="M358" s="227" t="s">
        <v>22</v>
      </c>
      <c r="N358" s="228" t="s">
        <v>47</v>
      </c>
      <c r="O358" s="46"/>
      <c r="P358" s="229">
        <f>O358*H358</f>
        <v>0</v>
      </c>
      <c r="Q358" s="229">
        <v>0.019755000000000002</v>
      </c>
      <c r="R358" s="229">
        <f>Q358*H358</f>
        <v>0.56390647500000013</v>
      </c>
      <c r="S358" s="229">
        <v>0</v>
      </c>
      <c r="T358" s="230">
        <f>S358*H358</f>
        <v>0</v>
      </c>
      <c r="AR358" s="23" t="s">
        <v>147</v>
      </c>
      <c r="AT358" s="23" t="s">
        <v>142</v>
      </c>
      <c r="AU358" s="23" t="s">
        <v>86</v>
      </c>
      <c r="AY358" s="23" t="s">
        <v>140</v>
      </c>
      <c r="BE358" s="231">
        <f>IF(N358="základní",J358,0)</f>
        <v>0</v>
      </c>
      <c r="BF358" s="231">
        <f>IF(N358="snížená",J358,0)</f>
        <v>0</v>
      </c>
      <c r="BG358" s="231">
        <f>IF(N358="zákl. přenesená",J358,0)</f>
        <v>0</v>
      </c>
      <c r="BH358" s="231">
        <f>IF(N358="sníž. přenesená",J358,0)</f>
        <v>0</v>
      </c>
      <c r="BI358" s="231">
        <f>IF(N358="nulová",J358,0)</f>
        <v>0</v>
      </c>
      <c r="BJ358" s="23" t="s">
        <v>24</v>
      </c>
      <c r="BK358" s="231">
        <f>ROUND(I358*H358,2)</f>
        <v>0</v>
      </c>
      <c r="BL358" s="23" t="s">
        <v>147</v>
      </c>
      <c r="BM358" s="23" t="s">
        <v>579</v>
      </c>
    </row>
    <row r="359" s="1" customFormat="1">
      <c r="B359" s="45"/>
      <c r="C359" s="73"/>
      <c r="D359" s="232" t="s">
        <v>149</v>
      </c>
      <c r="E359" s="73"/>
      <c r="F359" s="233" t="s">
        <v>569</v>
      </c>
      <c r="G359" s="73"/>
      <c r="H359" s="73"/>
      <c r="I359" s="190"/>
      <c r="J359" s="73"/>
      <c r="K359" s="73"/>
      <c r="L359" s="71"/>
      <c r="M359" s="234"/>
      <c r="N359" s="46"/>
      <c r="O359" s="46"/>
      <c r="P359" s="46"/>
      <c r="Q359" s="46"/>
      <c r="R359" s="46"/>
      <c r="S359" s="46"/>
      <c r="T359" s="94"/>
      <c r="AT359" s="23" t="s">
        <v>149</v>
      </c>
      <c r="AU359" s="23" t="s">
        <v>86</v>
      </c>
    </row>
    <row r="360" s="11" customFormat="1">
      <c r="B360" s="235"/>
      <c r="C360" s="236"/>
      <c r="D360" s="232" t="s">
        <v>151</v>
      </c>
      <c r="E360" s="237" t="s">
        <v>22</v>
      </c>
      <c r="F360" s="238" t="s">
        <v>580</v>
      </c>
      <c r="G360" s="236"/>
      <c r="H360" s="239">
        <v>9.5150000000000006</v>
      </c>
      <c r="I360" s="240"/>
      <c r="J360" s="236"/>
      <c r="K360" s="236"/>
      <c r="L360" s="241"/>
      <c r="M360" s="242"/>
      <c r="N360" s="243"/>
      <c r="O360" s="243"/>
      <c r="P360" s="243"/>
      <c r="Q360" s="243"/>
      <c r="R360" s="243"/>
      <c r="S360" s="243"/>
      <c r="T360" s="244"/>
      <c r="AT360" s="245" t="s">
        <v>151</v>
      </c>
      <c r="AU360" s="245" t="s">
        <v>86</v>
      </c>
      <c r="AV360" s="11" t="s">
        <v>86</v>
      </c>
      <c r="AW360" s="11" t="s">
        <v>39</v>
      </c>
      <c r="AX360" s="11" t="s">
        <v>76</v>
      </c>
      <c r="AY360" s="245" t="s">
        <v>140</v>
      </c>
    </row>
    <row r="361" s="11" customFormat="1">
      <c r="B361" s="235"/>
      <c r="C361" s="236"/>
      <c r="D361" s="232" t="s">
        <v>151</v>
      </c>
      <c r="E361" s="237" t="s">
        <v>22</v>
      </c>
      <c r="F361" s="238" t="s">
        <v>581</v>
      </c>
      <c r="G361" s="236"/>
      <c r="H361" s="239">
        <v>19.030000000000001</v>
      </c>
      <c r="I361" s="240"/>
      <c r="J361" s="236"/>
      <c r="K361" s="236"/>
      <c r="L361" s="241"/>
      <c r="M361" s="242"/>
      <c r="N361" s="243"/>
      <c r="O361" s="243"/>
      <c r="P361" s="243"/>
      <c r="Q361" s="243"/>
      <c r="R361" s="243"/>
      <c r="S361" s="243"/>
      <c r="T361" s="244"/>
      <c r="AT361" s="245" t="s">
        <v>151</v>
      </c>
      <c r="AU361" s="245" t="s">
        <v>86</v>
      </c>
      <c r="AV361" s="11" t="s">
        <v>86</v>
      </c>
      <c r="AW361" s="11" t="s">
        <v>39</v>
      </c>
      <c r="AX361" s="11" t="s">
        <v>76</v>
      </c>
      <c r="AY361" s="245" t="s">
        <v>140</v>
      </c>
    </row>
    <row r="362" s="12" customFormat="1">
      <c r="B362" s="246"/>
      <c r="C362" s="247"/>
      <c r="D362" s="232" t="s">
        <v>151</v>
      </c>
      <c r="E362" s="248" t="s">
        <v>22</v>
      </c>
      <c r="F362" s="249" t="s">
        <v>158</v>
      </c>
      <c r="G362" s="247"/>
      <c r="H362" s="250">
        <v>28.545000000000002</v>
      </c>
      <c r="I362" s="251"/>
      <c r="J362" s="247"/>
      <c r="K362" s="247"/>
      <c r="L362" s="252"/>
      <c r="M362" s="253"/>
      <c r="N362" s="254"/>
      <c r="O362" s="254"/>
      <c r="P362" s="254"/>
      <c r="Q362" s="254"/>
      <c r="R362" s="254"/>
      <c r="S362" s="254"/>
      <c r="T362" s="255"/>
      <c r="AT362" s="256" t="s">
        <v>151</v>
      </c>
      <c r="AU362" s="256" t="s">
        <v>86</v>
      </c>
      <c r="AV362" s="12" t="s">
        <v>147</v>
      </c>
      <c r="AW362" s="12" t="s">
        <v>39</v>
      </c>
      <c r="AX362" s="12" t="s">
        <v>24</v>
      </c>
      <c r="AY362" s="256" t="s">
        <v>140</v>
      </c>
    </row>
    <row r="363" s="1" customFormat="1" ht="25.5" customHeight="1">
      <c r="B363" s="45"/>
      <c r="C363" s="220" t="s">
        <v>582</v>
      </c>
      <c r="D363" s="220" t="s">
        <v>142</v>
      </c>
      <c r="E363" s="221" t="s">
        <v>583</v>
      </c>
      <c r="F363" s="222" t="s">
        <v>584</v>
      </c>
      <c r="G363" s="223" t="s">
        <v>145</v>
      </c>
      <c r="H363" s="224">
        <v>5.6299999999999999</v>
      </c>
      <c r="I363" s="225"/>
      <c r="J363" s="226">
        <f>ROUND(I363*H363,2)</f>
        <v>0</v>
      </c>
      <c r="K363" s="222" t="s">
        <v>146</v>
      </c>
      <c r="L363" s="71"/>
      <c r="M363" s="227" t="s">
        <v>22</v>
      </c>
      <c r="N363" s="228" t="s">
        <v>47</v>
      </c>
      <c r="O363" s="46"/>
      <c r="P363" s="229">
        <f>O363*H363</f>
        <v>0</v>
      </c>
      <c r="Q363" s="229">
        <v>4.5000000000000003E-05</v>
      </c>
      <c r="R363" s="229">
        <f>Q363*H363</f>
        <v>0.00025335000000000001</v>
      </c>
      <c r="S363" s="229">
        <v>0</v>
      </c>
      <c r="T363" s="230">
        <f>S363*H363</f>
        <v>0</v>
      </c>
      <c r="AR363" s="23" t="s">
        <v>147</v>
      </c>
      <c r="AT363" s="23" t="s">
        <v>142</v>
      </c>
      <c r="AU363" s="23" t="s">
        <v>86</v>
      </c>
      <c r="AY363" s="23" t="s">
        <v>140</v>
      </c>
      <c r="BE363" s="231">
        <f>IF(N363="základní",J363,0)</f>
        <v>0</v>
      </c>
      <c r="BF363" s="231">
        <f>IF(N363="snížená",J363,0)</f>
        <v>0</v>
      </c>
      <c r="BG363" s="231">
        <f>IF(N363="zákl. přenesená",J363,0)</f>
        <v>0</v>
      </c>
      <c r="BH363" s="231">
        <f>IF(N363="sníž. přenesená",J363,0)</f>
        <v>0</v>
      </c>
      <c r="BI363" s="231">
        <f>IF(N363="nulová",J363,0)</f>
        <v>0</v>
      </c>
      <c r="BJ363" s="23" t="s">
        <v>24</v>
      </c>
      <c r="BK363" s="231">
        <f>ROUND(I363*H363,2)</f>
        <v>0</v>
      </c>
      <c r="BL363" s="23" t="s">
        <v>147</v>
      </c>
      <c r="BM363" s="23" t="s">
        <v>585</v>
      </c>
    </row>
    <row r="364" s="1" customFormat="1">
      <c r="B364" s="45"/>
      <c r="C364" s="73"/>
      <c r="D364" s="232" t="s">
        <v>149</v>
      </c>
      <c r="E364" s="73"/>
      <c r="F364" s="233" t="s">
        <v>569</v>
      </c>
      <c r="G364" s="73"/>
      <c r="H364" s="73"/>
      <c r="I364" s="190"/>
      <c r="J364" s="73"/>
      <c r="K364" s="73"/>
      <c r="L364" s="71"/>
      <c r="M364" s="234"/>
      <c r="N364" s="46"/>
      <c r="O364" s="46"/>
      <c r="P364" s="46"/>
      <c r="Q364" s="46"/>
      <c r="R364" s="46"/>
      <c r="S364" s="46"/>
      <c r="T364" s="94"/>
      <c r="AT364" s="23" t="s">
        <v>149</v>
      </c>
      <c r="AU364" s="23" t="s">
        <v>86</v>
      </c>
    </row>
    <row r="365" s="11" customFormat="1">
      <c r="B365" s="235"/>
      <c r="C365" s="236"/>
      <c r="D365" s="232" t="s">
        <v>151</v>
      </c>
      <c r="E365" s="237" t="s">
        <v>22</v>
      </c>
      <c r="F365" s="238" t="s">
        <v>586</v>
      </c>
      <c r="G365" s="236"/>
      <c r="H365" s="239">
        <v>5.6299999999999999</v>
      </c>
      <c r="I365" s="240"/>
      <c r="J365" s="236"/>
      <c r="K365" s="236"/>
      <c r="L365" s="241"/>
      <c r="M365" s="242"/>
      <c r="N365" s="243"/>
      <c r="O365" s="243"/>
      <c r="P365" s="243"/>
      <c r="Q365" s="243"/>
      <c r="R365" s="243"/>
      <c r="S365" s="243"/>
      <c r="T365" s="244"/>
      <c r="AT365" s="245" t="s">
        <v>151</v>
      </c>
      <c r="AU365" s="245" t="s">
        <v>86</v>
      </c>
      <c r="AV365" s="11" t="s">
        <v>86</v>
      </c>
      <c r="AW365" s="11" t="s">
        <v>39</v>
      </c>
      <c r="AX365" s="11" t="s">
        <v>76</v>
      </c>
      <c r="AY365" s="245" t="s">
        <v>140</v>
      </c>
    </row>
    <row r="366" s="12" customFormat="1">
      <c r="B366" s="246"/>
      <c r="C366" s="247"/>
      <c r="D366" s="232" t="s">
        <v>151</v>
      </c>
      <c r="E366" s="248" t="s">
        <v>22</v>
      </c>
      <c r="F366" s="249" t="s">
        <v>158</v>
      </c>
      <c r="G366" s="247"/>
      <c r="H366" s="250">
        <v>5.6299999999999999</v>
      </c>
      <c r="I366" s="251"/>
      <c r="J366" s="247"/>
      <c r="K366" s="247"/>
      <c r="L366" s="252"/>
      <c r="M366" s="253"/>
      <c r="N366" s="254"/>
      <c r="O366" s="254"/>
      <c r="P366" s="254"/>
      <c r="Q366" s="254"/>
      <c r="R366" s="254"/>
      <c r="S366" s="254"/>
      <c r="T366" s="255"/>
      <c r="AT366" s="256" t="s">
        <v>151</v>
      </c>
      <c r="AU366" s="256" t="s">
        <v>86</v>
      </c>
      <c r="AV366" s="12" t="s">
        <v>147</v>
      </c>
      <c r="AW366" s="12" t="s">
        <v>6</v>
      </c>
      <c r="AX366" s="12" t="s">
        <v>24</v>
      </c>
      <c r="AY366" s="256" t="s">
        <v>140</v>
      </c>
    </row>
    <row r="367" s="1" customFormat="1" ht="25.5" customHeight="1">
      <c r="B367" s="45"/>
      <c r="C367" s="220" t="s">
        <v>587</v>
      </c>
      <c r="D367" s="220" t="s">
        <v>142</v>
      </c>
      <c r="E367" s="221" t="s">
        <v>588</v>
      </c>
      <c r="F367" s="222" t="s">
        <v>589</v>
      </c>
      <c r="G367" s="223" t="s">
        <v>145</v>
      </c>
      <c r="H367" s="224">
        <v>7.0199999999999996</v>
      </c>
      <c r="I367" s="225"/>
      <c r="J367" s="226">
        <f>ROUND(I367*H367,2)</f>
        <v>0</v>
      </c>
      <c r="K367" s="222" t="s">
        <v>146</v>
      </c>
      <c r="L367" s="71"/>
      <c r="M367" s="227" t="s">
        <v>22</v>
      </c>
      <c r="N367" s="228" t="s">
        <v>47</v>
      </c>
      <c r="O367" s="46"/>
      <c r="P367" s="229">
        <f>O367*H367</f>
        <v>0</v>
      </c>
      <c r="Q367" s="229">
        <v>0</v>
      </c>
      <c r="R367" s="229">
        <f>Q367*H367</f>
        <v>0</v>
      </c>
      <c r="S367" s="229">
        <v>0</v>
      </c>
      <c r="T367" s="230">
        <f>S367*H367</f>
        <v>0</v>
      </c>
      <c r="AR367" s="23" t="s">
        <v>147</v>
      </c>
      <c r="AT367" s="23" t="s">
        <v>142</v>
      </c>
      <c r="AU367" s="23" t="s">
        <v>86</v>
      </c>
      <c r="AY367" s="23" t="s">
        <v>140</v>
      </c>
      <c r="BE367" s="231">
        <f>IF(N367="základní",J367,0)</f>
        <v>0</v>
      </c>
      <c r="BF367" s="231">
        <f>IF(N367="snížená",J367,0)</f>
        <v>0</v>
      </c>
      <c r="BG367" s="231">
        <f>IF(N367="zákl. přenesená",J367,0)</f>
        <v>0</v>
      </c>
      <c r="BH367" s="231">
        <f>IF(N367="sníž. přenesená",J367,0)</f>
        <v>0</v>
      </c>
      <c r="BI367" s="231">
        <f>IF(N367="nulová",J367,0)</f>
        <v>0</v>
      </c>
      <c r="BJ367" s="23" t="s">
        <v>24</v>
      </c>
      <c r="BK367" s="231">
        <f>ROUND(I367*H367,2)</f>
        <v>0</v>
      </c>
      <c r="BL367" s="23" t="s">
        <v>147</v>
      </c>
      <c r="BM367" s="23" t="s">
        <v>590</v>
      </c>
    </row>
    <row r="368" s="1" customFormat="1">
      <c r="B368" s="45"/>
      <c r="C368" s="73"/>
      <c r="D368" s="232" t="s">
        <v>149</v>
      </c>
      <c r="E368" s="73"/>
      <c r="F368" s="233" t="s">
        <v>569</v>
      </c>
      <c r="G368" s="73"/>
      <c r="H368" s="73"/>
      <c r="I368" s="190"/>
      <c r="J368" s="73"/>
      <c r="K368" s="73"/>
      <c r="L368" s="71"/>
      <c r="M368" s="234"/>
      <c r="N368" s="46"/>
      <c r="O368" s="46"/>
      <c r="P368" s="46"/>
      <c r="Q368" s="46"/>
      <c r="R368" s="46"/>
      <c r="S368" s="46"/>
      <c r="T368" s="94"/>
      <c r="AT368" s="23" t="s">
        <v>149</v>
      </c>
      <c r="AU368" s="23" t="s">
        <v>86</v>
      </c>
    </row>
    <row r="369" s="1" customFormat="1" ht="25.5" customHeight="1">
      <c r="B369" s="45"/>
      <c r="C369" s="220" t="s">
        <v>591</v>
      </c>
      <c r="D369" s="220" t="s">
        <v>142</v>
      </c>
      <c r="E369" s="221" t="s">
        <v>592</v>
      </c>
      <c r="F369" s="222" t="s">
        <v>593</v>
      </c>
      <c r="G369" s="223" t="s">
        <v>145</v>
      </c>
      <c r="H369" s="224">
        <v>28.545000000000002</v>
      </c>
      <c r="I369" s="225"/>
      <c r="J369" s="226">
        <f>ROUND(I369*H369,2)</f>
        <v>0</v>
      </c>
      <c r="K369" s="222" t="s">
        <v>146</v>
      </c>
      <c r="L369" s="71"/>
      <c r="M369" s="227" t="s">
        <v>22</v>
      </c>
      <c r="N369" s="228" t="s">
        <v>47</v>
      </c>
      <c r="O369" s="46"/>
      <c r="P369" s="229">
        <f>O369*H369</f>
        <v>0</v>
      </c>
      <c r="Q369" s="229">
        <v>0</v>
      </c>
      <c r="R369" s="229">
        <f>Q369*H369</f>
        <v>0</v>
      </c>
      <c r="S369" s="229">
        <v>0</v>
      </c>
      <c r="T369" s="230">
        <f>S369*H369</f>
        <v>0</v>
      </c>
      <c r="AR369" s="23" t="s">
        <v>147</v>
      </c>
      <c r="AT369" s="23" t="s">
        <v>142</v>
      </c>
      <c r="AU369" s="23" t="s">
        <v>86</v>
      </c>
      <c r="AY369" s="23" t="s">
        <v>140</v>
      </c>
      <c r="BE369" s="231">
        <f>IF(N369="základní",J369,0)</f>
        <v>0</v>
      </c>
      <c r="BF369" s="231">
        <f>IF(N369="snížená",J369,0)</f>
        <v>0</v>
      </c>
      <c r="BG369" s="231">
        <f>IF(N369="zákl. přenesená",J369,0)</f>
        <v>0</v>
      </c>
      <c r="BH369" s="231">
        <f>IF(N369="sníž. přenesená",J369,0)</f>
        <v>0</v>
      </c>
      <c r="BI369" s="231">
        <f>IF(N369="nulová",J369,0)</f>
        <v>0</v>
      </c>
      <c r="BJ369" s="23" t="s">
        <v>24</v>
      </c>
      <c r="BK369" s="231">
        <f>ROUND(I369*H369,2)</f>
        <v>0</v>
      </c>
      <c r="BL369" s="23" t="s">
        <v>147</v>
      </c>
      <c r="BM369" s="23" t="s">
        <v>594</v>
      </c>
    </row>
    <row r="370" s="1" customFormat="1">
      <c r="B370" s="45"/>
      <c r="C370" s="73"/>
      <c r="D370" s="232" t="s">
        <v>149</v>
      </c>
      <c r="E370" s="73"/>
      <c r="F370" s="233" t="s">
        <v>569</v>
      </c>
      <c r="G370" s="73"/>
      <c r="H370" s="73"/>
      <c r="I370" s="190"/>
      <c r="J370" s="73"/>
      <c r="K370" s="73"/>
      <c r="L370" s="71"/>
      <c r="M370" s="234"/>
      <c r="N370" s="46"/>
      <c r="O370" s="46"/>
      <c r="P370" s="46"/>
      <c r="Q370" s="46"/>
      <c r="R370" s="46"/>
      <c r="S370" s="46"/>
      <c r="T370" s="94"/>
      <c r="AT370" s="23" t="s">
        <v>149</v>
      </c>
      <c r="AU370" s="23" t="s">
        <v>86</v>
      </c>
    </row>
    <row r="371" s="1" customFormat="1" ht="25.5" customHeight="1">
      <c r="B371" s="45"/>
      <c r="C371" s="220" t="s">
        <v>595</v>
      </c>
      <c r="D371" s="220" t="s">
        <v>142</v>
      </c>
      <c r="E371" s="221" t="s">
        <v>596</v>
      </c>
      <c r="F371" s="222" t="s">
        <v>597</v>
      </c>
      <c r="G371" s="223" t="s">
        <v>243</v>
      </c>
      <c r="H371" s="224">
        <v>1.3120000000000001</v>
      </c>
      <c r="I371" s="225"/>
      <c r="J371" s="226">
        <f>ROUND(I371*H371,2)</f>
        <v>0</v>
      </c>
      <c r="K371" s="222" t="s">
        <v>146</v>
      </c>
      <c r="L371" s="71"/>
      <c r="M371" s="227" t="s">
        <v>22</v>
      </c>
      <c r="N371" s="228" t="s">
        <v>47</v>
      </c>
      <c r="O371" s="46"/>
      <c r="P371" s="229">
        <f>O371*H371</f>
        <v>0</v>
      </c>
      <c r="Q371" s="229">
        <v>1.048527</v>
      </c>
      <c r="R371" s="229">
        <f>Q371*H371</f>
        <v>1.375667424</v>
      </c>
      <c r="S371" s="229">
        <v>0</v>
      </c>
      <c r="T371" s="230">
        <f>S371*H371</f>
        <v>0</v>
      </c>
      <c r="AR371" s="23" t="s">
        <v>147</v>
      </c>
      <c r="AT371" s="23" t="s">
        <v>142</v>
      </c>
      <c r="AU371" s="23" t="s">
        <v>86</v>
      </c>
      <c r="AY371" s="23" t="s">
        <v>140</v>
      </c>
      <c r="BE371" s="231">
        <f>IF(N371="základní",J371,0)</f>
        <v>0</v>
      </c>
      <c r="BF371" s="231">
        <f>IF(N371="snížená",J371,0)</f>
        <v>0</v>
      </c>
      <c r="BG371" s="231">
        <f>IF(N371="zákl. přenesená",J371,0)</f>
        <v>0</v>
      </c>
      <c r="BH371" s="231">
        <f>IF(N371="sníž. přenesená",J371,0)</f>
        <v>0</v>
      </c>
      <c r="BI371" s="231">
        <f>IF(N371="nulová",J371,0)</f>
        <v>0</v>
      </c>
      <c r="BJ371" s="23" t="s">
        <v>24</v>
      </c>
      <c r="BK371" s="231">
        <f>ROUND(I371*H371,2)</f>
        <v>0</v>
      </c>
      <c r="BL371" s="23" t="s">
        <v>147</v>
      </c>
      <c r="BM371" s="23" t="s">
        <v>598</v>
      </c>
    </row>
    <row r="372" s="1" customFormat="1">
      <c r="B372" s="45"/>
      <c r="C372" s="73"/>
      <c r="D372" s="232" t="s">
        <v>149</v>
      </c>
      <c r="E372" s="73"/>
      <c r="F372" s="233" t="s">
        <v>599</v>
      </c>
      <c r="G372" s="73"/>
      <c r="H372" s="73"/>
      <c r="I372" s="190"/>
      <c r="J372" s="73"/>
      <c r="K372" s="73"/>
      <c r="L372" s="71"/>
      <c r="M372" s="234"/>
      <c r="N372" s="46"/>
      <c r="O372" s="46"/>
      <c r="P372" s="46"/>
      <c r="Q372" s="46"/>
      <c r="R372" s="46"/>
      <c r="S372" s="46"/>
      <c r="T372" s="94"/>
      <c r="AT372" s="23" t="s">
        <v>149</v>
      </c>
      <c r="AU372" s="23" t="s">
        <v>86</v>
      </c>
    </row>
    <row r="373" s="13" customFormat="1">
      <c r="B373" s="267"/>
      <c r="C373" s="268"/>
      <c r="D373" s="232" t="s">
        <v>151</v>
      </c>
      <c r="E373" s="269" t="s">
        <v>22</v>
      </c>
      <c r="F373" s="270" t="s">
        <v>600</v>
      </c>
      <c r="G373" s="268"/>
      <c r="H373" s="269" t="s">
        <v>22</v>
      </c>
      <c r="I373" s="271"/>
      <c r="J373" s="268"/>
      <c r="K373" s="268"/>
      <c r="L373" s="272"/>
      <c r="M373" s="273"/>
      <c r="N373" s="274"/>
      <c r="O373" s="274"/>
      <c r="P373" s="274"/>
      <c r="Q373" s="274"/>
      <c r="R373" s="274"/>
      <c r="S373" s="274"/>
      <c r="T373" s="275"/>
      <c r="AT373" s="276" t="s">
        <v>151</v>
      </c>
      <c r="AU373" s="276" t="s">
        <v>86</v>
      </c>
      <c r="AV373" s="13" t="s">
        <v>24</v>
      </c>
      <c r="AW373" s="13" t="s">
        <v>39</v>
      </c>
      <c r="AX373" s="13" t="s">
        <v>76</v>
      </c>
      <c r="AY373" s="276" t="s">
        <v>140</v>
      </c>
    </row>
    <row r="374" s="11" customFormat="1">
      <c r="B374" s="235"/>
      <c r="C374" s="236"/>
      <c r="D374" s="232" t="s">
        <v>151</v>
      </c>
      <c r="E374" s="237" t="s">
        <v>22</v>
      </c>
      <c r="F374" s="238" t="s">
        <v>601</v>
      </c>
      <c r="G374" s="236"/>
      <c r="H374" s="239">
        <v>1.3120000000000001</v>
      </c>
      <c r="I374" s="240"/>
      <c r="J374" s="236"/>
      <c r="K374" s="236"/>
      <c r="L374" s="241"/>
      <c r="M374" s="242"/>
      <c r="N374" s="243"/>
      <c r="O374" s="243"/>
      <c r="P374" s="243"/>
      <c r="Q374" s="243"/>
      <c r="R374" s="243"/>
      <c r="S374" s="243"/>
      <c r="T374" s="244"/>
      <c r="AT374" s="245" t="s">
        <v>151</v>
      </c>
      <c r="AU374" s="245" t="s">
        <v>86</v>
      </c>
      <c r="AV374" s="11" t="s">
        <v>86</v>
      </c>
      <c r="AW374" s="11" t="s">
        <v>39</v>
      </c>
      <c r="AX374" s="11" t="s">
        <v>76</v>
      </c>
      <c r="AY374" s="245" t="s">
        <v>140</v>
      </c>
    </row>
    <row r="375" s="12" customFormat="1">
      <c r="B375" s="246"/>
      <c r="C375" s="247"/>
      <c r="D375" s="232" t="s">
        <v>151</v>
      </c>
      <c r="E375" s="248" t="s">
        <v>22</v>
      </c>
      <c r="F375" s="249" t="s">
        <v>158</v>
      </c>
      <c r="G375" s="247"/>
      <c r="H375" s="250">
        <v>1.3120000000000001</v>
      </c>
      <c r="I375" s="251"/>
      <c r="J375" s="247"/>
      <c r="K375" s="247"/>
      <c r="L375" s="252"/>
      <c r="M375" s="253"/>
      <c r="N375" s="254"/>
      <c r="O375" s="254"/>
      <c r="P375" s="254"/>
      <c r="Q375" s="254"/>
      <c r="R375" s="254"/>
      <c r="S375" s="254"/>
      <c r="T375" s="255"/>
      <c r="AT375" s="256" t="s">
        <v>151</v>
      </c>
      <c r="AU375" s="256" t="s">
        <v>86</v>
      </c>
      <c r="AV375" s="12" t="s">
        <v>147</v>
      </c>
      <c r="AW375" s="12" t="s">
        <v>6</v>
      </c>
      <c r="AX375" s="12" t="s">
        <v>24</v>
      </c>
      <c r="AY375" s="256" t="s">
        <v>140</v>
      </c>
    </row>
    <row r="376" s="1" customFormat="1" ht="25.5" customHeight="1">
      <c r="B376" s="45"/>
      <c r="C376" s="220" t="s">
        <v>602</v>
      </c>
      <c r="D376" s="220" t="s">
        <v>142</v>
      </c>
      <c r="E376" s="221" t="s">
        <v>603</v>
      </c>
      <c r="F376" s="222" t="s">
        <v>604</v>
      </c>
      <c r="G376" s="223" t="s">
        <v>243</v>
      </c>
      <c r="H376" s="224">
        <v>25.425000000000001</v>
      </c>
      <c r="I376" s="225"/>
      <c r="J376" s="226">
        <f>ROUND(I376*H376,2)</f>
        <v>0</v>
      </c>
      <c r="K376" s="222" t="s">
        <v>146</v>
      </c>
      <c r="L376" s="71"/>
      <c r="M376" s="227" t="s">
        <v>22</v>
      </c>
      <c r="N376" s="228" t="s">
        <v>47</v>
      </c>
      <c r="O376" s="46"/>
      <c r="P376" s="229">
        <f>O376*H376</f>
        <v>0</v>
      </c>
      <c r="Q376" s="229">
        <v>1.0490858000000001</v>
      </c>
      <c r="R376" s="229">
        <f>Q376*H376</f>
        <v>26.673006465000004</v>
      </c>
      <c r="S376" s="229">
        <v>0</v>
      </c>
      <c r="T376" s="230">
        <f>S376*H376</f>
        <v>0</v>
      </c>
      <c r="AR376" s="23" t="s">
        <v>147</v>
      </c>
      <c r="AT376" s="23" t="s">
        <v>142</v>
      </c>
      <c r="AU376" s="23" t="s">
        <v>86</v>
      </c>
      <c r="AY376" s="23" t="s">
        <v>140</v>
      </c>
      <c r="BE376" s="231">
        <f>IF(N376="základní",J376,0)</f>
        <v>0</v>
      </c>
      <c r="BF376" s="231">
        <f>IF(N376="snížená",J376,0)</f>
        <v>0</v>
      </c>
      <c r="BG376" s="231">
        <f>IF(N376="zákl. přenesená",J376,0)</f>
        <v>0</v>
      </c>
      <c r="BH376" s="231">
        <f>IF(N376="sníž. přenesená",J376,0)</f>
        <v>0</v>
      </c>
      <c r="BI376" s="231">
        <f>IF(N376="nulová",J376,0)</f>
        <v>0</v>
      </c>
      <c r="BJ376" s="23" t="s">
        <v>24</v>
      </c>
      <c r="BK376" s="231">
        <f>ROUND(I376*H376,2)</f>
        <v>0</v>
      </c>
      <c r="BL376" s="23" t="s">
        <v>147</v>
      </c>
      <c r="BM376" s="23" t="s">
        <v>605</v>
      </c>
    </row>
    <row r="377" s="1" customFormat="1">
      <c r="B377" s="45"/>
      <c r="C377" s="73"/>
      <c r="D377" s="232" t="s">
        <v>149</v>
      </c>
      <c r="E377" s="73"/>
      <c r="F377" s="233" t="s">
        <v>599</v>
      </c>
      <c r="G377" s="73"/>
      <c r="H377" s="73"/>
      <c r="I377" s="190"/>
      <c r="J377" s="73"/>
      <c r="K377" s="73"/>
      <c r="L377" s="71"/>
      <c r="M377" s="234"/>
      <c r="N377" s="46"/>
      <c r="O377" s="46"/>
      <c r="P377" s="46"/>
      <c r="Q377" s="46"/>
      <c r="R377" s="46"/>
      <c r="S377" s="46"/>
      <c r="T377" s="94"/>
      <c r="AT377" s="23" t="s">
        <v>149</v>
      </c>
      <c r="AU377" s="23" t="s">
        <v>86</v>
      </c>
    </row>
    <row r="378" s="11" customFormat="1">
      <c r="B378" s="235"/>
      <c r="C378" s="236"/>
      <c r="D378" s="232" t="s">
        <v>151</v>
      </c>
      <c r="E378" s="237" t="s">
        <v>22</v>
      </c>
      <c r="F378" s="238" t="s">
        <v>606</v>
      </c>
      <c r="G378" s="236"/>
      <c r="H378" s="239">
        <v>25.425000000000001</v>
      </c>
      <c r="I378" s="240"/>
      <c r="J378" s="236"/>
      <c r="K378" s="236"/>
      <c r="L378" s="241"/>
      <c r="M378" s="242"/>
      <c r="N378" s="243"/>
      <c r="O378" s="243"/>
      <c r="P378" s="243"/>
      <c r="Q378" s="243"/>
      <c r="R378" s="243"/>
      <c r="S378" s="243"/>
      <c r="T378" s="244"/>
      <c r="AT378" s="245" t="s">
        <v>151</v>
      </c>
      <c r="AU378" s="245" t="s">
        <v>86</v>
      </c>
      <c r="AV378" s="11" t="s">
        <v>86</v>
      </c>
      <c r="AW378" s="11" t="s">
        <v>39</v>
      </c>
      <c r="AX378" s="11" t="s">
        <v>24</v>
      </c>
      <c r="AY378" s="245" t="s">
        <v>140</v>
      </c>
    </row>
    <row r="379" s="1" customFormat="1" ht="16.5" customHeight="1">
      <c r="B379" s="45"/>
      <c r="C379" s="220" t="s">
        <v>607</v>
      </c>
      <c r="D379" s="220" t="s">
        <v>142</v>
      </c>
      <c r="E379" s="221" t="s">
        <v>608</v>
      </c>
      <c r="F379" s="222" t="s">
        <v>609</v>
      </c>
      <c r="G379" s="223" t="s">
        <v>145</v>
      </c>
      <c r="H379" s="224">
        <v>248.30000000000001</v>
      </c>
      <c r="I379" s="225"/>
      <c r="J379" s="226">
        <f>ROUND(I379*H379,2)</f>
        <v>0</v>
      </c>
      <c r="K379" s="222" t="s">
        <v>146</v>
      </c>
      <c r="L379" s="71"/>
      <c r="M379" s="227" t="s">
        <v>22</v>
      </c>
      <c r="N379" s="228" t="s">
        <v>47</v>
      </c>
      <c r="O379" s="46"/>
      <c r="P379" s="229">
        <f>O379*H379</f>
        <v>0</v>
      </c>
      <c r="Q379" s="229">
        <v>0.013246572</v>
      </c>
      <c r="R379" s="229">
        <f>Q379*H379</f>
        <v>3.2891238276000001</v>
      </c>
      <c r="S379" s="229">
        <v>0</v>
      </c>
      <c r="T379" s="230">
        <f>S379*H379</f>
        <v>0</v>
      </c>
      <c r="AR379" s="23" t="s">
        <v>147</v>
      </c>
      <c r="AT379" s="23" t="s">
        <v>142</v>
      </c>
      <c r="AU379" s="23" t="s">
        <v>86</v>
      </c>
      <c r="AY379" s="23" t="s">
        <v>140</v>
      </c>
      <c r="BE379" s="231">
        <f>IF(N379="základní",J379,0)</f>
        <v>0</v>
      </c>
      <c r="BF379" s="231">
        <f>IF(N379="snížená",J379,0)</f>
        <v>0</v>
      </c>
      <c r="BG379" s="231">
        <f>IF(N379="zákl. přenesená",J379,0)</f>
        <v>0</v>
      </c>
      <c r="BH379" s="231">
        <f>IF(N379="sníž. přenesená",J379,0)</f>
        <v>0</v>
      </c>
      <c r="BI379" s="231">
        <f>IF(N379="nulová",J379,0)</f>
        <v>0</v>
      </c>
      <c r="BJ379" s="23" t="s">
        <v>24</v>
      </c>
      <c r="BK379" s="231">
        <f>ROUND(I379*H379,2)</f>
        <v>0</v>
      </c>
      <c r="BL379" s="23" t="s">
        <v>147</v>
      </c>
      <c r="BM379" s="23" t="s">
        <v>610</v>
      </c>
    </row>
    <row r="380" s="1" customFormat="1">
      <c r="B380" s="45"/>
      <c r="C380" s="73"/>
      <c r="D380" s="232" t="s">
        <v>149</v>
      </c>
      <c r="E380" s="73"/>
      <c r="F380" s="233" t="s">
        <v>611</v>
      </c>
      <c r="G380" s="73"/>
      <c r="H380" s="73"/>
      <c r="I380" s="190"/>
      <c r="J380" s="73"/>
      <c r="K380" s="73"/>
      <c r="L380" s="71"/>
      <c r="M380" s="234"/>
      <c r="N380" s="46"/>
      <c r="O380" s="46"/>
      <c r="P380" s="46"/>
      <c r="Q380" s="46"/>
      <c r="R380" s="46"/>
      <c r="S380" s="46"/>
      <c r="T380" s="94"/>
      <c r="AT380" s="23" t="s">
        <v>149</v>
      </c>
      <c r="AU380" s="23" t="s">
        <v>86</v>
      </c>
    </row>
    <row r="381" s="11" customFormat="1">
      <c r="B381" s="235"/>
      <c r="C381" s="236"/>
      <c r="D381" s="232" t="s">
        <v>151</v>
      </c>
      <c r="E381" s="237" t="s">
        <v>22</v>
      </c>
      <c r="F381" s="238" t="s">
        <v>612</v>
      </c>
      <c r="G381" s="236"/>
      <c r="H381" s="239">
        <v>162.75999999999999</v>
      </c>
      <c r="I381" s="240"/>
      <c r="J381" s="236"/>
      <c r="K381" s="236"/>
      <c r="L381" s="241"/>
      <c r="M381" s="242"/>
      <c r="N381" s="243"/>
      <c r="O381" s="243"/>
      <c r="P381" s="243"/>
      <c r="Q381" s="243"/>
      <c r="R381" s="243"/>
      <c r="S381" s="243"/>
      <c r="T381" s="244"/>
      <c r="AT381" s="245" t="s">
        <v>151</v>
      </c>
      <c r="AU381" s="245" t="s">
        <v>86</v>
      </c>
      <c r="AV381" s="11" t="s">
        <v>86</v>
      </c>
      <c r="AW381" s="11" t="s">
        <v>39</v>
      </c>
      <c r="AX381" s="11" t="s">
        <v>76</v>
      </c>
      <c r="AY381" s="245" t="s">
        <v>140</v>
      </c>
    </row>
    <row r="382" s="11" customFormat="1">
      <c r="B382" s="235"/>
      <c r="C382" s="236"/>
      <c r="D382" s="232" t="s">
        <v>151</v>
      </c>
      <c r="E382" s="237" t="s">
        <v>22</v>
      </c>
      <c r="F382" s="238" t="s">
        <v>613</v>
      </c>
      <c r="G382" s="236"/>
      <c r="H382" s="239">
        <v>85.540000000000006</v>
      </c>
      <c r="I382" s="240"/>
      <c r="J382" s="236"/>
      <c r="K382" s="236"/>
      <c r="L382" s="241"/>
      <c r="M382" s="242"/>
      <c r="N382" s="243"/>
      <c r="O382" s="243"/>
      <c r="P382" s="243"/>
      <c r="Q382" s="243"/>
      <c r="R382" s="243"/>
      <c r="S382" s="243"/>
      <c r="T382" s="244"/>
      <c r="AT382" s="245" t="s">
        <v>151</v>
      </c>
      <c r="AU382" s="245" t="s">
        <v>86</v>
      </c>
      <c r="AV382" s="11" t="s">
        <v>86</v>
      </c>
      <c r="AW382" s="11" t="s">
        <v>39</v>
      </c>
      <c r="AX382" s="11" t="s">
        <v>76</v>
      </c>
      <c r="AY382" s="245" t="s">
        <v>140</v>
      </c>
    </row>
    <row r="383" s="12" customFormat="1">
      <c r="B383" s="246"/>
      <c r="C383" s="247"/>
      <c r="D383" s="232" t="s">
        <v>151</v>
      </c>
      <c r="E383" s="248" t="s">
        <v>22</v>
      </c>
      <c r="F383" s="249" t="s">
        <v>158</v>
      </c>
      <c r="G383" s="247"/>
      <c r="H383" s="250">
        <v>248.30000000000001</v>
      </c>
      <c r="I383" s="251"/>
      <c r="J383" s="247"/>
      <c r="K383" s="247"/>
      <c r="L383" s="252"/>
      <c r="M383" s="253"/>
      <c r="N383" s="254"/>
      <c r="O383" s="254"/>
      <c r="P383" s="254"/>
      <c r="Q383" s="254"/>
      <c r="R383" s="254"/>
      <c r="S383" s="254"/>
      <c r="T383" s="255"/>
      <c r="AT383" s="256" t="s">
        <v>151</v>
      </c>
      <c r="AU383" s="256" t="s">
        <v>86</v>
      </c>
      <c r="AV383" s="12" t="s">
        <v>147</v>
      </c>
      <c r="AW383" s="12" t="s">
        <v>39</v>
      </c>
      <c r="AX383" s="12" t="s">
        <v>24</v>
      </c>
      <c r="AY383" s="256" t="s">
        <v>140</v>
      </c>
    </row>
    <row r="384" s="1" customFormat="1" ht="16.5" customHeight="1">
      <c r="B384" s="45"/>
      <c r="C384" s="220" t="s">
        <v>614</v>
      </c>
      <c r="D384" s="220" t="s">
        <v>142</v>
      </c>
      <c r="E384" s="221" t="s">
        <v>615</v>
      </c>
      <c r="F384" s="222" t="s">
        <v>616</v>
      </c>
      <c r="G384" s="223" t="s">
        <v>145</v>
      </c>
      <c r="H384" s="224">
        <v>248.30000000000001</v>
      </c>
      <c r="I384" s="225"/>
      <c r="J384" s="226">
        <f>ROUND(I384*H384,2)</f>
        <v>0</v>
      </c>
      <c r="K384" s="222" t="s">
        <v>146</v>
      </c>
      <c r="L384" s="71"/>
      <c r="M384" s="227" t="s">
        <v>22</v>
      </c>
      <c r="N384" s="228" t="s">
        <v>47</v>
      </c>
      <c r="O384" s="46"/>
      <c r="P384" s="229">
        <f>O384*H384</f>
        <v>0</v>
      </c>
      <c r="Q384" s="229">
        <v>0</v>
      </c>
      <c r="R384" s="229">
        <f>Q384*H384</f>
        <v>0</v>
      </c>
      <c r="S384" s="229">
        <v>0</v>
      </c>
      <c r="T384" s="230">
        <f>S384*H384</f>
        <v>0</v>
      </c>
      <c r="AR384" s="23" t="s">
        <v>147</v>
      </c>
      <c r="AT384" s="23" t="s">
        <v>142</v>
      </c>
      <c r="AU384" s="23" t="s">
        <v>86</v>
      </c>
      <c r="AY384" s="23" t="s">
        <v>140</v>
      </c>
      <c r="BE384" s="231">
        <f>IF(N384="základní",J384,0)</f>
        <v>0</v>
      </c>
      <c r="BF384" s="231">
        <f>IF(N384="snížená",J384,0)</f>
        <v>0</v>
      </c>
      <c r="BG384" s="231">
        <f>IF(N384="zákl. přenesená",J384,0)</f>
        <v>0</v>
      </c>
      <c r="BH384" s="231">
        <f>IF(N384="sníž. přenesená",J384,0)</f>
        <v>0</v>
      </c>
      <c r="BI384" s="231">
        <f>IF(N384="nulová",J384,0)</f>
        <v>0</v>
      </c>
      <c r="BJ384" s="23" t="s">
        <v>24</v>
      </c>
      <c r="BK384" s="231">
        <f>ROUND(I384*H384,2)</f>
        <v>0</v>
      </c>
      <c r="BL384" s="23" t="s">
        <v>147</v>
      </c>
      <c r="BM384" s="23" t="s">
        <v>617</v>
      </c>
    </row>
    <row r="385" s="1" customFormat="1">
      <c r="B385" s="45"/>
      <c r="C385" s="73"/>
      <c r="D385" s="232" t="s">
        <v>149</v>
      </c>
      <c r="E385" s="73"/>
      <c r="F385" s="233" t="s">
        <v>611</v>
      </c>
      <c r="G385" s="73"/>
      <c r="H385" s="73"/>
      <c r="I385" s="190"/>
      <c r="J385" s="73"/>
      <c r="K385" s="73"/>
      <c r="L385" s="71"/>
      <c r="M385" s="234"/>
      <c r="N385" s="46"/>
      <c r="O385" s="46"/>
      <c r="P385" s="46"/>
      <c r="Q385" s="46"/>
      <c r="R385" s="46"/>
      <c r="S385" s="46"/>
      <c r="T385" s="94"/>
      <c r="AT385" s="23" t="s">
        <v>149</v>
      </c>
      <c r="AU385" s="23" t="s">
        <v>86</v>
      </c>
    </row>
    <row r="386" s="1" customFormat="1" ht="25.5" customHeight="1">
      <c r="B386" s="45"/>
      <c r="C386" s="220" t="s">
        <v>618</v>
      </c>
      <c r="D386" s="220" t="s">
        <v>142</v>
      </c>
      <c r="E386" s="221" t="s">
        <v>619</v>
      </c>
      <c r="F386" s="222" t="s">
        <v>620</v>
      </c>
      <c r="G386" s="223" t="s">
        <v>145</v>
      </c>
      <c r="H386" s="224">
        <v>47.578000000000003</v>
      </c>
      <c r="I386" s="225"/>
      <c r="J386" s="226">
        <f>ROUND(I386*H386,2)</f>
        <v>0</v>
      </c>
      <c r="K386" s="222" t="s">
        <v>146</v>
      </c>
      <c r="L386" s="71"/>
      <c r="M386" s="227" t="s">
        <v>22</v>
      </c>
      <c r="N386" s="228" t="s">
        <v>47</v>
      </c>
      <c r="O386" s="46"/>
      <c r="P386" s="229">
        <f>O386*H386</f>
        <v>0</v>
      </c>
      <c r="Q386" s="229">
        <v>0.22797600000000001</v>
      </c>
      <c r="R386" s="229">
        <f>Q386*H386</f>
        <v>10.846642128000001</v>
      </c>
      <c r="S386" s="229">
        <v>0</v>
      </c>
      <c r="T386" s="230">
        <f>S386*H386</f>
        <v>0</v>
      </c>
      <c r="AR386" s="23" t="s">
        <v>147</v>
      </c>
      <c r="AT386" s="23" t="s">
        <v>142</v>
      </c>
      <c r="AU386" s="23" t="s">
        <v>86</v>
      </c>
      <c r="AY386" s="23" t="s">
        <v>140</v>
      </c>
      <c r="BE386" s="231">
        <f>IF(N386="základní",J386,0)</f>
        <v>0</v>
      </c>
      <c r="BF386" s="231">
        <f>IF(N386="snížená",J386,0)</f>
        <v>0</v>
      </c>
      <c r="BG386" s="231">
        <f>IF(N386="zákl. přenesená",J386,0)</f>
        <v>0</v>
      </c>
      <c r="BH386" s="231">
        <f>IF(N386="sníž. přenesená",J386,0)</f>
        <v>0</v>
      </c>
      <c r="BI386" s="231">
        <f>IF(N386="nulová",J386,0)</f>
        <v>0</v>
      </c>
      <c r="BJ386" s="23" t="s">
        <v>24</v>
      </c>
      <c r="BK386" s="231">
        <f>ROUND(I386*H386,2)</f>
        <v>0</v>
      </c>
      <c r="BL386" s="23" t="s">
        <v>147</v>
      </c>
      <c r="BM386" s="23" t="s">
        <v>621</v>
      </c>
    </row>
    <row r="387" s="1" customFormat="1">
      <c r="B387" s="45"/>
      <c r="C387" s="73"/>
      <c r="D387" s="232" t="s">
        <v>149</v>
      </c>
      <c r="E387" s="73"/>
      <c r="F387" s="233" t="s">
        <v>622</v>
      </c>
      <c r="G387" s="73"/>
      <c r="H387" s="73"/>
      <c r="I387" s="190"/>
      <c r="J387" s="73"/>
      <c r="K387" s="73"/>
      <c r="L387" s="71"/>
      <c r="M387" s="234"/>
      <c r="N387" s="46"/>
      <c r="O387" s="46"/>
      <c r="P387" s="46"/>
      <c r="Q387" s="46"/>
      <c r="R387" s="46"/>
      <c r="S387" s="46"/>
      <c r="T387" s="94"/>
      <c r="AT387" s="23" t="s">
        <v>149</v>
      </c>
      <c r="AU387" s="23" t="s">
        <v>86</v>
      </c>
    </row>
    <row r="388" s="11" customFormat="1">
      <c r="B388" s="235"/>
      <c r="C388" s="236"/>
      <c r="D388" s="232" t="s">
        <v>151</v>
      </c>
      <c r="E388" s="237" t="s">
        <v>22</v>
      </c>
      <c r="F388" s="238" t="s">
        <v>623</v>
      </c>
      <c r="G388" s="236"/>
      <c r="H388" s="239">
        <v>47.578000000000003</v>
      </c>
      <c r="I388" s="240"/>
      <c r="J388" s="236"/>
      <c r="K388" s="236"/>
      <c r="L388" s="241"/>
      <c r="M388" s="242"/>
      <c r="N388" s="243"/>
      <c r="O388" s="243"/>
      <c r="P388" s="243"/>
      <c r="Q388" s="243"/>
      <c r="R388" s="243"/>
      <c r="S388" s="243"/>
      <c r="T388" s="244"/>
      <c r="AT388" s="245" t="s">
        <v>151</v>
      </c>
      <c r="AU388" s="245" t="s">
        <v>86</v>
      </c>
      <c r="AV388" s="11" t="s">
        <v>86</v>
      </c>
      <c r="AW388" s="11" t="s">
        <v>39</v>
      </c>
      <c r="AX388" s="11" t="s">
        <v>24</v>
      </c>
      <c r="AY388" s="245" t="s">
        <v>140</v>
      </c>
    </row>
    <row r="389" s="1" customFormat="1" ht="25.5" customHeight="1">
      <c r="B389" s="45"/>
      <c r="C389" s="220" t="s">
        <v>624</v>
      </c>
      <c r="D389" s="220" t="s">
        <v>142</v>
      </c>
      <c r="E389" s="221" t="s">
        <v>625</v>
      </c>
      <c r="F389" s="222" t="s">
        <v>626</v>
      </c>
      <c r="G389" s="223" t="s">
        <v>145</v>
      </c>
      <c r="H389" s="224">
        <v>0.51700000000000002</v>
      </c>
      <c r="I389" s="225"/>
      <c r="J389" s="226">
        <f>ROUND(I389*H389,2)</f>
        <v>0</v>
      </c>
      <c r="K389" s="222" t="s">
        <v>146</v>
      </c>
      <c r="L389" s="71"/>
      <c r="M389" s="227" t="s">
        <v>22</v>
      </c>
      <c r="N389" s="228" t="s">
        <v>47</v>
      </c>
      <c r="O389" s="46"/>
      <c r="P389" s="229">
        <f>O389*H389</f>
        <v>0</v>
      </c>
      <c r="Q389" s="229">
        <v>0.34190999999999999</v>
      </c>
      <c r="R389" s="229">
        <f>Q389*H389</f>
        <v>0.17676747000000001</v>
      </c>
      <c r="S389" s="229">
        <v>0</v>
      </c>
      <c r="T389" s="230">
        <f>S389*H389</f>
        <v>0</v>
      </c>
      <c r="AR389" s="23" t="s">
        <v>147</v>
      </c>
      <c r="AT389" s="23" t="s">
        <v>142</v>
      </c>
      <c r="AU389" s="23" t="s">
        <v>86</v>
      </c>
      <c r="AY389" s="23" t="s">
        <v>140</v>
      </c>
      <c r="BE389" s="231">
        <f>IF(N389="základní",J389,0)</f>
        <v>0</v>
      </c>
      <c r="BF389" s="231">
        <f>IF(N389="snížená",J389,0)</f>
        <v>0</v>
      </c>
      <c r="BG389" s="231">
        <f>IF(N389="zákl. přenesená",J389,0)</f>
        <v>0</v>
      </c>
      <c r="BH389" s="231">
        <f>IF(N389="sníž. přenesená",J389,0)</f>
        <v>0</v>
      </c>
      <c r="BI389" s="231">
        <f>IF(N389="nulová",J389,0)</f>
        <v>0</v>
      </c>
      <c r="BJ389" s="23" t="s">
        <v>24</v>
      </c>
      <c r="BK389" s="231">
        <f>ROUND(I389*H389,2)</f>
        <v>0</v>
      </c>
      <c r="BL389" s="23" t="s">
        <v>147</v>
      </c>
      <c r="BM389" s="23" t="s">
        <v>627</v>
      </c>
    </row>
    <row r="390" s="1" customFormat="1">
      <c r="B390" s="45"/>
      <c r="C390" s="73"/>
      <c r="D390" s="232" t="s">
        <v>149</v>
      </c>
      <c r="E390" s="73"/>
      <c r="F390" s="233" t="s">
        <v>622</v>
      </c>
      <c r="G390" s="73"/>
      <c r="H390" s="73"/>
      <c r="I390" s="190"/>
      <c r="J390" s="73"/>
      <c r="K390" s="73"/>
      <c r="L390" s="71"/>
      <c r="M390" s="234"/>
      <c r="N390" s="46"/>
      <c r="O390" s="46"/>
      <c r="P390" s="46"/>
      <c r="Q390" s="46"/>
      <c r="R390" s="46"/>
      <c r="S390" s="46"/>
      <c r="T390" s="94"/>
      <c r="AT390" s="23" t="s">
        <v>149</v>
      </c>
      <c r="AU390" s="23" t="s">
        <v>86</v>
      </c>
    </row>
    <row r="391" s="11" customFormat="1">
      <c r="B391" s="235"/>
      <c r="C391" s="236"/>
      <c r="D391" s="232" t="s">
        <v>151</v>
      </c>
      <c r="E391" s="237" t="s">
        <v>22</v>
      </c>
      <c r="F391" s="238" t="s">
        <v>628</v>
      </c>
      <c r="G391" s="236"/>
      <c r="H391" s="239">
        <v>0.51700000000000002</v>
      </c>
      <c r="I391" s="240"/>
      <c r="J391" s="236"/>
      <c r="K391" s="236"/>
      <c r="L391" s="241"/>
      <c r="M391" s="242"/>
      <c r="N391" s="243"/>
      <c r="O391" s="243"/>
      <c r="P391" s="243"/>
      <c r="Q391" s="243"/>
      <c r="R391" s="243"/>
      <c r="S391" s="243"/>
      <c r="T391" s="244"/>
      <c r="AT391" s="245" t="s">
        <v>151</v>
      </c>
      <c r="AU391" s="245" t="s">
        <v>86</v>
      </c>
      <c r="AV391" s="11" t="s">
        <v>86</v>
      </c>
      <c r="AW391" s="11" t="s">
        <v>39</v>
      </c>
      <c r="AX391" s="11" t="s">
        <v>24</v>
      </c>
      <c r="AY391" s="245" t="s">
        <v>140</v>
      </c>
    </row>
    <row r="392" s="1" customFormat="1" ht="25.5" customHeight="1">
      <c r="B392" s="45"/>
      <c r="C392" s="220" t="s">
        <v>629</v>
      </c>
      <c r="D392" s="220" t="s">
        <v>142</v>
      </c>
      <c r="E392" s="221" t="s">
        <v>630</v>
      </c>
      <c r="F392" s="222" t="s">
        <v>631</v>
      </c>
      <c r="G392" s="223" t="s">
        <v>145</v>
      </c>
      <c r="H392" s="224">
        <v>272.16000000000003</v>
      </c>
      <c r="I392" s="225"/>
      <c r="J392" s="226">
        <f>ROUND(I392*H392,2)</f>
        <v>0</v>
      </c>
      <c r="K392" s="222" t="s">
        <v>146</v>
      </c>
      <c r="L392" s="71"/>
      <c r="M392" s="227" t="s">
        <v>22</v>
      </c>
      <c r="N392" s="228" t="s">
        <v>47</v>
      </c>
      <c r="O392" s="46"/>
      <c r="P392" s="229">
        <f>O392*H392</f>
        <v>0</v>
      </c>
      <c r="Q392" s="229">
        <v>0.18050720000000001</v>
      </c>
      <c r="R392" s="229">
        <f>Q392*H392</f>
        <v>49.126839552000007</v>
      </c>
      <c r="S392" s="229">
        <v>0</v>
      </c>
      <c r="T392" s="230">
        <f>S392*H392</f>
        <v>0</v>
      </c>
      <c r="AR392" s="23" t="s">
        <v>147</v>
      </c>
      <c r="AT392" s="23" t="s">
        <v>142</v>
      </c>
      <c r="AU392" s="23" t="s">
        <v>86</v>
      </c>
      <c r="AY392" s="23" t="s">
        <v>140</v>
      </c>
      <c r="BE392" s="231">
        <f>IF(N392="základní",J392,0)</f>
        <v>0</v>
      </c>
      <c r="BF392" s="231">
        <f>IF(N392="snížená",J392,0)</f>
        <v>0</v>
      </c>
      <c r="BG392" s="231">
        <f>IF(N392="zákl. přenesená",J392,0)</f>
        <v>0</v>
      </c>
      <c r="BH392" s="231">
        <f>IF(N392="sníž. přenesená",J392,0)</f>
        <v>0</v>
      </c>
      <c r="BI392" s="231">
        <f>IF(N392="nulová",J392,0)</f>
        <v>0</v>
      </c>
      <c r="BJ392" s="23" t="s">
        <v>24</v>
      </c>
      <c r="BK392" s="231">
        <f>ROUND(I392*H392,2)</f>
        <v>0</v>
      </c>
      <c r="BL392" s="23" t="s">
        <v>147</v>
      </c>
      <c r="BM392" s="23" t="s">
        <v>632</v>
      </c>
    </row>
    <row r="393" s="1" customFormat="1">
      <c r="B393" s="45"/>
      <c r="C393" s="73"/>
      <c r="D393" s="232" t="s">
        <v>149</v>
      </c>
      <c r="E393" s="73"/>
      <c r="F393" s="233" t="s">
        <v>633</v>
      </c>
      <c r="G393" s="73"/>
      <c r="H393" s="73"/>
      <c r="I393" s="190"/>
      <c r="J393" s="73"/>
      <c r="K393" s="73"/>
      <c r="L393" s="71"/>
      <c r="M393" s="234"/>
      <c r="N393" s="46"/>
      <c r="O393" s="46"/>
      <c r="P393" s="46"/>
      <c r="Q393" s="46"/>
      <c r="R393" s="46"/>
      <c r="S393" s="46"/>
      <c r="T393" s="94"/>
      <c r="AT393" s="23" t="s">
        <v>149</v>
      </c>
      <c r="AU393" s="23" t="s">
        <v>86</v>
      </c>
    </row>
    <row r="394" s="11" customFormat="1">
      <c r="B394" s="235"/>
      <c r="C394" s="236"/>
      <c r="D394" s="232" t="s">
        <v>151</v>
      </c>
      <c r="E394" s="237" t="s">
        <v>22</v>
      </c>
      <c r="F394" s="238" t="s">
        <v>634</v>
      </c>
      <c r="G394" s="236"/>
      <c r="H394" s="239">
        <v>259.35000000000002</v>
      </c>
      <c r="I394" s="240"/>
      <c r="J394" s="236"/>
      <c r="K394" s="236"/>
      <c r="L394" s="241"/>
      <c r="M394" s="242"/>
      <c r="N394" s="243"/>
      <c r="O394" s="243"/>
      <c r="P394" s="243"/>
      <c r="Q394" s="243"/>
      <c r="R394" s="243"/>
      <c r="S394" s="243"/>
      <c r="T394" s="244"/>
      <c r="AT394" s="245" t="s">
        <v>151</v>
      </c>
      <c r="AU394" s="245" t="s">
        <v>86</v>
      </c>
      <c r="AV394" s="11" t="s">
        <v>86</v>
      </c>
      <c r="AW394" s="11" t="s">
        <v>39</v>
      </c>
      <c r="AX394" s="11" t="s">
        <v>76</v>
      </c>
      <c r="AY394" s="245" t="s">
        <v>140</v>
      </c>
    </row>
    <row r="395" s="11" customFormat="1">
      <c r="B395" s="235"/>
      <c r="C395" s="236"/>
      <c r="D395" s="232" t="s">
        <v>151</v>
      </c>
      <c r="E395" s="237" t="s">
        <v>22</v>
      </c>
      <c r="F395" s="238" t="s">
        <v>635</v>
      </c>
      <c r="G395" s="236"/>
      <c r="H395" s="239">
        <v>10.560000000000001</v>
      </c>
      <c r="I395" s="240"/>
      <c r="J395" s="236"/>
      <c r="K395" s="236"/>
      <c r="L395" s="241"/>
      <c r="M395" s="242"/>
      <c r="N395" s="243"/>
      <c r="O395" s="243"/>
      <c r="P395" s="243"/>
      <c r="Q395" s="243"/>
      <c r="R395" s="243"/>
      <c r="S395" s="243"/>
      <c r="T395" s="244"/>
      <c r="AT395" s="245" t="s">
        <v>151</v>
      </c>
      <c r="AU395" s="245" t="s">
        <v>86</v>
      </c>
      <c r="AV395" s="11" t="s">
        <v>86</v>
      </c>
      <c r="AW395" s="11" t="s">
        <v>39</v>
      </c>
      <c r="AX395" s="11" t="s">
        <v>76</v>
      </c>
      <c r="AY395" s="245" t="s">
        <v>140</v>
      </c>
    </row>
    <row r="396" s="11" customFormat="1">
      <c r="B396" s="235"/>
      <c r="C396" s="236"/>
      <c r="D396" s="232" t="s">
        <v>151</v>
      </c>
      <c r="E396" s="237" t="s">
        <v>22</v>
      </c>
      <c r="F396" s="238" t="s">
        <v>636</v>
      </c>
      <c r="G396" s="236"/>
      <c r="H396" s="239">
        <v>2.25</v>
      </c>
      <c r="I396" s="240"/>
      <c r="J396" s="236"/>
      <c r="K396" s="236"/>
      <c r="L396" s="241"/>
      <c r="M396" s="242"/>
      <c r="N396" s="243"/>
      <c r="O396" s="243"/>
      <c r="P396" s="243"/>
      <c r="Q396" s="243"/>
      <c r="R396" s="243"/>
      <c r="S396" s="243"/>
      <c r="T396" s="244"/>
      <c r="AT396" s="245" t="s">
        <v>151</v>
      </c>
      <c r="AU396" s="245" t="s">
        <v>86</v>
      </c>
      <c r="AV396" s="11" t="s">
        <v>86</v>
      </c>
      <c r="AW396" s="11" t="s">
        <v>39</v>
      </c>
      <c r="AX396" s="11" t="s">
        <v>76</v>
      </c>
      <c r="AY396" s="245" t="s">
        <v>140</v>
      </c>
    </row>
    <row r="397" s="12" customFormat="1">
      <c r="B397" s="246"/>
      <c r="C397" s="247"/>
      <c r="D397" s="232" t="s">
        <v>151</v>
      </c>
      <c r="E397" s="248" t="s">
        <v>22</v>
      </c>
      <c r="F397" s="249" t="s">
        <v>158</v>
      </c>
      <c r="G397" s="247"/>
      <c r="H397" s="250">
        <v>272.16000000000003</v>
      </c>
      <c r="I397" s="251"/>
      <c r="J397" s="247"/>
      <c r="K397" s="247"/>
      <c r="L397" s="252"/>
      <c r="M397" s="253"/>
      <c r="N397" s="254"/>
      <c r="O397" s="254"/>
      <c r="P397" s="254"/>
      <c r="Q397" s="254"/>
      <c r="R397" s="254"/>
      <c r="S397" s="254"/>
      <c r="T397" s="255"/>
      <c r="AT397" s="256" t="s">
        <v>151</v>
      </c>
      <c r="AU397" s="256" t="s">
        <v>86</v>
      </c>
      <c r="AV397" s="12" t="s">
        <v>147</v>
      </c>
      <c r="AW397" s="12" t="s">
        <v>39</v>
      </c>
      <c r="AX397" s="12" t="s">
        <v>24</v>
      </c>
      <c r="AY397" s="256" t="s">
        <v>140</v>
      </c>
    </row>
    <row r="398" s="1" customFormat="1" ht="38.25" customHeight="1">
      <c r="B398" s="45"/>
      <c r="C398" s="220" t="s">
        <v>637</v>
      </c>
      <c r="D398" s="220" t="s">
        <v>142</v>
      </c>
      <c r="E398" s="221" t="s">
        <v>638</v>
      </c>
      <c r="F398" s="222" t="s">
        <v>639</v>
      </c>
      <c r="G398" s="223" t="s">
        <v>145</v>
      </c>
      <c r="H398" s="224">
        <v>4082.4000000000001</v>
      </c>
      <c r="I398" s="225"/>
      <c r="J398" s="226">
        <f>ROUND(I398*H398,2)</f>
        <v>0</v>
      </c>
      <c r="K398" s="222" t="s">
        <v>146</v>
      </c>
      <c r="L398" s="71"/>
      <c r="M398" s="227" t="s">
        <v>22</v>
      </c>
      <c r="N398" s="228" t="s">
        <v>47</v>
      </c>
      <c r="O398" s="46"/>
      <c r="P398" s="229">
        <f>O398*H398</f>
        <v>0</v>
      </c>
      <c r="Q398" s="229">
        <v>0.022563400000000001</v>
      </c>
      <c r="R398" s="229">
        <f>Q398*H398</f>
        <v>92.112824160000002</v>
      </c>
      <c r="S398" s="229">
        <v>0</v>
      </c>
      <c r="T398" s="230">
        <f>S398*H398</f>
        <v>0</v>
      </c>
      <c r="AR398" s="23" t="s">
        <v>147</v>
      </c>
      <c r="AT398" s="23" t="s">
        <v>142</v>
      </c>
      <c r="AU398" s="23" t="s">
        <v>86</v>
      </c>
      <c r="AY398" s="23" t="s">
        <v>140</v>
      </c>
      <c r="BE398" s="231">
        <f>IF(N398="základní",J398,0)</f>
        <v>0</v>
      </c>
      <c r="BF398" s="231">
        <f>IF(N398="snížená",J398,0)</f>
        <v>0</v>
      </c>
      <c r="BG398" s="231">
        <f>IF(N398="zákl. přenesená",J398,0)</f>
        <v>0</v>
      </c>
      <c r="BH398" s="231">
        <f>IF(N398="sníž. přenesená",J398,0)</f>
        <v>0</v>
      </c>
      <c r="BI398" s="231">
        <f>IF(N398="nulová",J398,0)</f>
        <v>0</v>
      </c>
      <c r="BJ398" s="23" t="s">
        <v>24</v>
      </c>
      <c r="BK398" s="231">
        <f>ROUND(I398*H398,2)</f>
        <v>0</v>
      </c>
      <c r="BL398" s="23" t="s">
        <v>147</v>
      </c>
      <c r="BM398" s="23" t="s">
        <v>640</v>
      </c>
    </row>
    <row r="399" s="1" customFormat="1">
      <c r="B399" s="45"/>
      <c r="C399" s="73"/>
      <c r="D399" s="232" t="s">
        <v>149</v>
      </c>
      <c r="E399" s="73"/>
      <c r="F399" s="233" t="s">
        <v>633</v>
      </c>
      <c r="G399" s="73"/>
      <c r="H399" s="73"/>
      <c r="I399" s="190"/>
      <c r="J399" s="73"/>
      <c r="K399" s="73"/>
      <c r="L399" s="71"/>
      <c r="M399" s="234"/>
      <c r="N399" s="46"/>
      <c r="O399" s="46"/>
      <c r="P399" s="46"/>
      <c r="Q399" s="46"/>
      <c r="R399" s="46"/>
      <c r="S399" s="46"/>
      <c r="T399" s="94"/>
      <c r="AT399" s="23" t="s">
        <v>149</v>
      </c>
      <c r="AU399" s="23" t="s">
        <v>86</v>
      </c>
    </row>
    <row r="400" s="11" customFormat="1">
      <c r="B400" s="235"/>
      <c r="C400" s="236"/>
      <c r="D400" s="232" t="s">
        <v>151</v>
      </c>
      <c r="E400" s="237" t="s">
        <v>22</v>
      </c>
      <c r="F400" s="238" t="s">
        <v>641</v>
      </c>
      <c r="G400" s="236"/>
      <c r="H400" s="239">
        <v>4082.4000000000001</v>
      </c>
      <c r="I400" s="240"/>
      <c r="J400" s="236"/>
      <c r="K400" s="236"/>
      <c r="L400" s="241"/>
      <c r="M400" s="242"/>
      <c r="N400" s="243"/>
      <c r="O400" s="243"/>
      <c r="P400" s="243"/>
      <c r="Q400" s="243"/>
      <c r="R400" s="243"/>
      <c r="S400" s="243"/>
      <c r="T400" s="244"/>
      <c r="AT400" s="245" t="s">
        <v>151</v>
      </c>
      <c r="AU400" s="245" t="s">
        <v>86</v>
      </c>
      <c r="AV400" s="11" t="s">
        <v>86</v>
      </c>
      <c r="AW400" s="11" t="s">
        <v>39</v>
      </c>
      <c r="AX400" s="11" t="s">
        <v>24</v>
      </c>
      <c r="AY400" s="245" t="s">
        <v>140</v>
      </c>
    </row>
    <row r="401" s="1" customFormat="1" ht="25.5" customHeight="1">
      <c r="B401" s="45"/>
      <c r="C401" s="220" t="s">
        <v>642</v>
      </c>
      <c r="D401" s="220" t="s">
        <v>142</v>
      </c>
      <c r="E401" s="221" t="s">
        <v>643</v>
      </c>
      <c r="F401" s="222" t="s">
        <v>644</v>
      </c>
      <c r="G401" s="223" t="s">
        <v>145</v>
      </c>
      <c r="H401" s="224">
        <v>39.600000000000001</v>
      </c>
      <c r="I401" s="225"/>
      <c r="J401" s="226">
        <f>ROUND(I401*H401,2)</f>
        <v>0</v>
      </c>
      <c r="K401" s="222" t="s">
        <v>146</v>
      </c>
      <c r="L401" s="71"/>
      <c r="M401" s="227" t="s">
        <v>22</v>
      </c>
      <c r="N401" s="228" t="s">
        <v>47</v>
      </c>
      <c r="O401" s="46"/>
      <c r="P401" s="229">
        <f>O401*H401</f>
        <v>0</v>
      </c>
      <c r="Q401" s="229">
        <v>0.011364320000000001</v>
      </c>
      <c r="R401" s="229">
        <f>Q401*H401</f>
        <v>0.45002707200000003</v>
      </c>
      <c r="S401" s="229">
        <v>0</v>
      </c>
      <c r="T401" s="230">
        <f>S401*H401</f>
        <v>0</v>
      </c>
      <c r="AR401" s="23" t="s">
        <v>147</v>
      </c>
      <c r="AT401" s="23" t="s">
        <v>142</v>
      </c>
      <c r="AU401" s="23" t="s">
        <v>86</v>
      </c>
      <c r="AY401" s="23" t="s">
        <v>140</v>
      </c>
      <c r="BE401" s="231">
        <f>IF(N401="základní",J401,0)</f>
        <v>0</v>
      </c>
      <c r="BF401" s="231">
        <f>IF(N401="snížená",J401,0)</f>
        <v>0</v>
      </c>
      <c r="BG401" s="231">
        <f>IF(N401="zákl. přenesená",J401,0)</f>
        <v>0</v>
      </c>
      <c r="BH401" s="231">
        <f>IF(N401="sníž. přenesená",J401,0)</f>
        <v>0</v>
      </c>
      <c r="BI401" s="231">
        <f>IF(N401="nulová",J401,0)</f>
        <v>0</v>
      </c>
      <c r="BJ401" s="23" t="s">
        <v>24</v>
      </c>
      <c r="BK401" s="231">
        <f>ROUND(I401*H401,2)</f>
        <v>0</v>
      </c>
      <c r="BL401" s="23" t="s">
        <v>147</v>
      </c>
      <c r="BM401" s="23" t="s">
        <v>645</v>
      </c>
    </row>
    <row r="402" s="1" customFormat="1">
      <c r="B402" s="45"/>
      <c r="C402" s="73"/>
      <c r="D402" s="232" t="s">
        <v>149</v>
      </c>
      <c r="E402" s="73"/>
      <c r="F402" s="233" t="s">
        <v>646</v>
      </c>
      <c r="G402" s="73"/>
      <c r="H402" s="73"/>
      <c r="I402" s="190"/>
      <c r="J402" s="73"/>
      <c r="K402" s="73"/>
      <c r="L402" s="71"/>
      <c r="M402" s="234"/>
      <c r="N402" s="46"/>
      <c r="O402" s="46"/>
      <c r="P402" s="46"/>
      <c r="Q402" s="46"/>
      <c r="R402" s="46"/>
      <c r="S402" s="46"/>
      <c r="T402" s="94"/>
      <c r="AT402" s="23" t="s">
        <v>149</v>
      </c>
      <c r="AU402" s="23" t="s">
        <v>86</v>
      </c>
    </row>
    <row r="403" s="11" customFormat="1">
      <c r="B403" s="235"/>
      <c r="C403" s="236"/>
      <c r="D403" s="232" t="s">
        <v>151</v>
      </c>
      <c r="E403" s="237" t="s">
        <v>22</v>
      </c>
      <c r="F403" s="238" t="s">
        <v>647</v>
      </c>
      <c r="G403" s="236"/>
      <c r="H403" s="239">
        <v>21.600000000000001</v>
      </c>
      <c r="I403" s="240"/>
      <c r="J403" s="236"/>
      <c r="K403" s="236"/>
      <c r="L403" s="241"/>
      <c r="M403" s="242"/>
      <c r="N403" s="243"/>
      <c r="O403" s="243"/>
      <c r="P403" s="243"/>
      <c r="Q403" s="243"/>
      <c r="R403" s="243"/>
      <c r="S403" s="243"/>
      <c r="T403" s="244"/>
      <c r="AT403" s="245" t="s">
        <v>151</v>
      </c>
      <c r="AU403" s="245" t="s">
        <v>86</v>
      </c>
      <c r="AV403" s="11" t="s">
        <v>86</v>
      </c>
      <c r="AW403" s="11" t="s">
        <v>39</v>
      </c>
      <c r="AX403" s="11" t="s">
        <v>76</v>
      </c>
      <c r="AY403" s="245" t="s">
        <v>140</v>
      </c>
    </row>
    <row r="404" s="11" customFormat="1">
      <c r="B404" s="235"/>
      <c r="C404" s="236"/>
      <c r="D404" s="232" t="s">
        <v>151</v>
      </c>
      <c r="E404" s="237" t="s">
        <v>22</v>
      </c>
      <c r="F404" s="238" t="s">
        <v>648</v>
      </c>
      <c r="G404" s="236"/>
      <c r="H404" s="239">
        <v>18</v>
      </c>
      <c r="I404" s="240"/>
      <c r="J404" s="236"/>
      <c r="K404" s="236"/>
      <c r="L404" s="241"/>
      <c r="M404" s="242"/>
      <c r="N404" s="243"/>
      <c r="O404" s="243"/>
      <c r="P404" s="243"/>
      <c r="Q404" s="243"/>
      <c r="R404" s="243"/>
      <c r="S404" s="243"/>
      <c r="T404" s="244"/>
      <c r="AT404" s="245" t="s">
        <v>151</v>
      </c>
      <c r="AU404" s="245" t="s">
        <v>86</v>
      </c>
      <c r="AV404" s="11" t="s">
        <v>86</v>
      </c>
      <c r="AW404" s="11" t="s">
        <v>39</v>
      </c>
      <c r="AX404" s="11" t="s">
        <v>76</v>
      </c>
      <c r="AY404" s="245" t="s">
        <v>140</v>
      </c>
    </row>
    <row r="405" s="12" customFormat="1">
      <c r="B405" s="246"/>
      <c r="C405" s="247"/>
      <c r="D405" s="232" t="s">
        <v>151</v>
      </c>
      <c r="E405" s="248" t="s">
        <v>22</v>
      </c>
      <c r="F405" s="249" t="s">
        <v>158</v>
      </c>
      <c r="G405" s="247"/>
      <c r="H405" s="250">
        <v>39.600000000000001</v>
      </c>
      <c r="I405" s="251"/>
      <c r="J405" s="247"/>
      <c r="K405" s="247"/>
      <c r="L405" s="252"/>
      <c r="M405" s="253"/>
      <c r="N405" s="254"/>
      <c r="O405" s="254"/>
      <c r="P405" s="254"/>
      <c r="Q405" s="254"/>
      <c r="R405" s="254"/>
      <c r="S405" s="254"/>
      <c r="T405" s="255"/>
      <c r="AT405" s="256" t="s">
        <v>151</v>
      </c>
      <c r="AU405" s="256" t="s">
        <v>86</v>
      </c>
      <c r="AV405" s="12" t="s">
        <v>147</v>
      </c>
      <c r="AW405" s="12" t="s">
        <v>39</v>
      </c>
      <c r="AX405" s="12" t="s">
        <v>24</v>
      </c>
      <c r="AY405" s="256" t="s">
        <v>140</v>
      </c>
    </row>
    <row r="406" s="1" customFormat="1" ht="25.5" customHeight="1">
      <c r="B406" s="45"/>
      <c r="C406" s="220" t="s">
        <v>649</v>
      </c>
      <c r="D406" s="220" t="s">
        <v>142</v>
      </c>
      <c r="E406" s="221" t="s">
        <v>650</v>
      </c>
      <c r="F406" s="222" t="s">
        <v>651</v>
      </c>
      <c r="G406" s="223" t="s">
        <v>145</v>
      </c>
      <c r="H406" s="224">
        <v>39.600000000000001</v>
      </c>
      <c r="I406" s="225"/>
      <c r="J406" s="226">
        <f>ROUND(I406*H406,2)</f>
        <v>0</v>
      </c>
      <c r="K406" s="222" t="s">
        <v>146</v>
      </c>
      <c r="L406" s="71"/>
      <c r="M406" s="227" t="s">
        <v>22</v>
      </c>
      <c r="N406" s="228" t="s">
        <v>47</v>
      </c>
      <c r="O406" s="46"/>
      <c r="P406" s="229">
        <f>O406*H406</f>
        <v>0</v>
      </c>
      <c r="Q406" s="229">
        <v>0</v>
      </c>
      <c r="R406" s="229">
        <f>Q406*H406</f>
        <v>0</v>
      </c>
      <c r="S406" s="229">
        <v>0</v>
      </c>
      <c r="T406" s="230">
        <f>S406*H406</f>
        <v>0</v>
      </c>
      <c r="AR406" s="23" t="s">
        <v>147</v>
      </c>
      <c r="AT406" s="23" t="s">
        <v>142</v>
      </c>
      <c r="AU406" s="23" t="s">
        <v>86</v>
      </c>
      <c r="AY406" s="23" t="s">
        <v>140</v>
      </c>
      <c r="BE406" s="231">
        <f>IF(N406="základní",J406,0)</f>
        <v>0</v>
      </c>
      <c r="BF406" s="231">
        <f>IF(N406="snížená",J406,0)</f>
        <v>0</v>
      </c>
      <c r="BG406" s="231">
        <f>IF(N406="zákl. přenesená",J406,0)</f>
        <v>0</v>
      </c>
      <c r="BH406" s="231">
        <f>IF(N406="sníž. přenesená",J406,0)</f>
        <v>0</v>
      </c>
      <c r="BI406" s="231">
        <f>IF(N406="nulová",J406,0)</f>
        <v>0</v>
      </c>
      <c r="BJ406" s="23" t="s">
        <v>24</v>
      </c>
      <c r="BK406" s="231">
        <f>ROUND(I406*H406,2)</f>
        <v>0</v>
      </c>
      <c r="BL406" s="23" t="s">
        <v>147</v>
      </c>
      <c r="BM406" s="23" t="s">
        <v>652</v>
      </c>
    </row>
    <row r="407" s="1" customFormat="1">
      <c r="B407" s="45"/>
      <c r="C407" s="73"/>
      <c r="D407" s="232" t="s">
        <v>149</v>
      </c>
      <c r="E407" s="73"/>
      <c r="F407" s="233" t="s">
        <v>646</v>
      </c>
      <c r="G407" s="73"/>
      <c r="H407" s="73"/>
      <c r="I407" s="190"/>
      <c r="J407" s="73"/>
      <c r="K407" s="73"/>
      <c r="L407" s="71"/>
      <c r="M407" s="234"/>
      <c r="N407" s="46"/>
      <c r="O407" s="46"/>
      <c r="P407" s="46"/>
      <c r="Q407" s="46"/>
      <c r="R407" s="46"/>
      <c r="S407" s="46"/>
      <c r="T407" s="94"/>
      <c r="AT407" s="23" t="s">
        <v>149</v>
      </c>
      <c r="AU407" s="23" t="s">
        <v>86</v>
      </c>
    </row>
    <row r="408" s="11" customFormat="1">
      <c r="B408" s="235"/>
      <c r="C408" s="236"/>
      <c r="D408" s="232" t="s">
        <v>151</v>
      </c>
      <c r="E408" s="237" t="s">
        <v>22</v>
      </c>
      <c r="F408" s="238" t="s">
        <v>647</v>
      </c>
      <c r="G408" s="236"/>
      <c r="H408" s="239">
        <v>21.600000000000001</v>
      </c>
      <c r="I408" s="240"/>
      <c r="J408" s="236"/>
      <c r="K408" s="236"/>
      <c r="L408" s="241"/>
      <c r="M408" s="242"/>
      <c r="N408" s="243"/>
      <c r="O408" s="243"/>
      <c r="P408" s="243"/>
      <c r="Q408" s="243"/>
      <c r="R408" s="243"/>
      <c r="S408" s="243"/>
      <c r="T408" s="244"/>
      <c r="AT408" s="245" t="s">
        <v>151</v>
      </c>
      <c r="AU408" s="245" t="s">
        <v>86</v>
      </c>
      <c r="AV408" s="11" t="s">
        <v>86</v>
      </c>
      <c r="AW408" s="11" t="s">
        <v>39</v>
      </c>
      <c r="AX408" s="11" t="s">
        <v>76</v>
      </c>
      <c r="AY408" s="245" t="s">
        <v>140</v>
      </c>
    </row>
    <row r="409" s="11" customFormat="1">
      <c r="B409" s="235"/>
      <c r="C409" s="236"/>
      <c r="D409" s="232" t="s">
        <v>151</v>
      </c>
      <c r="E409" s="237" t="s">
        <v>22</v>
      </c>
      <c r="F409" s="238" t="s">
        <v>648</v>
      </c>
      <c r="G409" s="236"/>
      <c r="H409" s="239">
        <v>18</v>
      </c>
      <c r="I409" s="240"/>
      <c r="J409" s="236"/>
      <c r="K409" s="236"/>
      <c r="L409" s="241"/>
      <c r="M409" s="242"/>
      <c r="N409" s="243"/>
      <c r="O409" s="243"/>
      <c r="P409" s="243"/>
      <c r="Q409" s="243"/>
      <c r="R409" s="243"/>
      <c r="S409" s="243"/>
      <c r="T409" s="244"/>
      <c r="AT409" s="245" t="s">
        <v>151</v>
      </c>
      <c r="AU409" s="245" t="s">
        <v>86</v>
      </c>
      <c r="AV409" s="11" t="s">
        <v>86</v>
      </c>
      <c r="AW409" s="11" t="s">
        <v>39</v>
      </c>
      <c r="AX409" s="11" t="s">
        <v>76</v>
      </c>
      <c r="AY409" s="245" t="s">
        <v>140</v>
      </c>
    </row>
    <row r="410" s="12" customFormat="1">
      <c r="B410" s="246"/>
      <c r="C410" s="247"/>
      <c r="D410" s="232" t="s">
        <v>151</v>
      </c>
      <c r="E410" s="248" t="s">
        <v>22</v>
      </c>
      <c r="F410" s="249" t="s">
        <v>158</v>
      </c>
      <c r="G410" s="247"/>
      <c r="H410" s="250">
        <v>39.600000000000001</v>
      </c>
      <c r="I410" s="251"/>
      <c r="J410" s="247"/>
      <c r="K410" s="247"/>
      <c r="L410" s="252"/>
      <c r="M410" s="253"/>
      <c r="N410" s="254"/>
      <c r="O410" s="254"/>
      <c r="P410" s="254"/>
      <c r="Q410" s="254"/>
      <c r="R410" s="254"/>
      <c r="S410" s="254"/>
      <c r="T410" s="255"/>
      <c r="AT410" s="256" t="s">
        <v>151</v>
      </c>
      <c r="AU410" s="256" t="s">
        <v>86</v>
      </c>
      <c r="AV410" s="12" t="s">
        <v>147</v>
      </c>
      <c r="AW410" s="12" t="s">
        <v>39</v>
      </c>
      <c r="AX410" s="12" t="s">
        <v>24</v>
      </c>
      <c r="AY410" s="256" t="s">
        <v>140</v>
      </c>
    </row>
    <row r="411" s="1" customFormat="1" ht="16.5" customHeight="1">
      <c r="B411" s="45"/>
      <c r="C411" s="220" t="s">
        <v>653</v>
      </c>
      <c r="D411" s="220" t="s">
        <v>142</v>
      </c>
      <c r="E411" s="221" t="s">
        <v>654</v>
      </c>
      <c r="F411" s="222" t="s">
        <v>655</v>
      </c>
      <c r="G411" s="223" t="s">
        <v>145</v>
      </c>
      <c r="H411" s="224">
        <v>9</v>
      </c>
      <c r="I411" s="225"/>
      <c r="J411" s="226">
        <f>ROUND(I411*H411,2)</f>
        <v>0</v>
      </c>
      <c r="K411" s="222" t="s">
        <v>146</v>
      </c>
      <c r="L411" s="71"/>
      <c r="M411" s="227" t="s">
        <v>22</v>
      </c>
      <c r="N411" s="228" t="s">
        <v>47</v>
      </c>
      <c r="O411" s="46"/>
      <c r="P411" s="229">
        <f>O411*H411</f>
        <v>0</v>
      </c>
      <c r="Q411" s="229">
        <v>0.05305</v>
      </c>
      <c r="R411" s="229">
        <f>Q411*H411</f>
        <v>0.47744999999999999</v>
      </c>
      <c r="S411" s="229">
        <v>0</v>
      </c>
      <c r="T411" s="230">
        <f>S411*H411</f>
        <v>0</v>
      </c>
      <c r="AR411" s="23" t="s">
        <v>147</v>
      </c>
      <c r="AT411" s="23" t="s">
        <v>142</v>
      </c>
      <c r="AU411" s="23" t="s">
        <v>86</v>
      </c>
      <c r="AY411" s="23" t="s">
        <v>140</v>
      </c>
      <c r="BE411" s="231">
        <f>IF(N411="základní",J411,0)</f>
        <v>0</v>
      </c>
      <c r="BF411" s="231">
        <f>IF(N411="snížená",J411,0)</f>
        <v>0</v>
      </c>
      <c r="BG411" s="231">
        <f>IF(N411="zákl. přenesená",J411,0)</f>
        <v>0</v>
      </c>
      <c r="BH411" s="231">
        <f>IF(N411="sníž. přenesená",J411,0)</f>
        <v>0</v>
      </c>
      <c r="BI411" s="231">
        <f>IF(N411="nulová",J411,0)</f>
        <v>0</v>
      </c>
      <c r="BJ411" s="23" t="s">
        <v>24</v>
      </c>
      <c r="BK411" s="231">
        <f>ROUND(I411*H411,2)</f>
        <v>0</v>
      </c>
      <c r="BL411" s="23" t="s">
        <v>147</v>
      </c>
      <c r="BM411" s="23" t="s">
        <v>656</v>
      </c>
    </row>
    <row r="412" s="1" customFormat="1">
      <c r="B412" s="45"/>
      <c r="C412" s="73"/>
      <c r="D412" s="232" t="s">
        <v>149</v>
      </c>
      <c r="E412" s="73"/>
      <c r="F412" s="233" t="s">
        <v>657</v>
      </c>
      <c r="G412" s="73"/>
      <c r="H412" s="73"/>
      <c r="I412" s="190"/>
      <c r="J412" s="73"/>
      <c r="K412" s="73"/>
      <c r="L412" s="71"/>
      <c r="M412" s="234"/>
      <c r="N412" s="46"/>
      <c r="O412" s="46"/>
      <c r="P412" s="46"/>
      <c r="Q412" s="46"/>
      <c r="R412" s="46"/>
      <c r="S412" s="46"/>
      <c r="T412" s="94"/>
      <c r="AT412" s="23" t="s">
        <v>149</v>
      </c>
      <c r="AU412" s="23" t="s">
        <v>86</v>
      </c>
    </row>
    <row r="413" s="11" customFormat="1">
      <c r="B413" s="235"/>
      <c r="C413" s="236"/>
      <c r="D413" s="232" t="s">
        <v>151</v>
      </c>
      <c r="E413" s="237" t="s">
        <v>22</v>
      </c>
      <c r="F413" s="238" t="s">
        <v>658</v>
      </c>
      <c r="G413" s="236"/>
      <c r="H413" s="239">
        <v>9</v>
      </c>
      <c r="I413" s="240"/>
      <c r="J413" s="236"/>
      <c r="K413" s="236"/>
      <c r="L413" s="241"/>
      <c r="M413" s="242"/>
      <c r="N413" s="243"/>
      <c r="O413" s="243"/>
      <c r="P413" s="243"/>
      <c r="Q413" s="243"/>
      <c r="R413" s="243"/>
      <c r="S413" s="243"/>
      <c r="T413" s="244"/>
      <c r="AT413" s="245" t="s">
        <v>151</v>
      </c>
      <c r="AU413" s="245" t="s">
        <v>86</v>
      </c>
      <c r="AV413" s="11" t="s">
        <v>86</v>
      </c>
      <c r="AW413" s="11" t="s">
        <v>39</v>
      </c>
      <c r="AX413" s="11" t="s">
        <v>24</v>
      </c>
      <c r="AY413" s="245" t="s">
        <v>140</v>
      </c>
    </row>
    <row r="414" s="1" customFormat="1" ht="25.5" customHeight="1">
      <c r="B414" s="45"/>
      <c r="C414" s="220" t="s">
        <v>659</v>
      </c>
      <c r="D414" s="220" t="s">
        <v>142</v>
      </c>
      <c r="E414" s="221" t="s">
        <v>660</v>
      </c>
      <c r="F414" s="222" t="s">
        <v>661</v>
      </c>
      <c r="G414" s="223" t="s">
        <v>145</v>
      </c>
      <c r="H414" s="224">
        <v>9</v>
      </c>
      <c r="I414" s="225"/>
      <c r="J414" s="226">
        <f>ROUND(I414*H414,2)</f>
        <v>0</v>
      </c>
      <c r="K414" s="222" t="s">
        <v>146</v>
      </c>
      <c r="L414" s="71"/>
      <c r="M414" s="227" t="s">
        <v>22</v>
      </c>
      <c r="N414" s="228" t="s">
        <v>47</v>
      </c>
      <c r="O414" s="46"/>
      <c r="P414" s="229">
        <f>O414*H414</f>
        <v>0</v>
      </c>
      <c r="Q414" s="229">
        <v>0.05305</v>
      </c>
      <c r="R414" s="229">
        <f>Q414*H414</f>
        <v>0.47744999999999999</v>
      </c>
      <c r="S414" s="229">
        <v>0</v>
      </c>
      <c r="T414" s="230">
        <f>S414*H414</f>
        <v>0</v>
      </c>
      <c r="AR414" s="23" t="s">
        <v>147</v>
      </c>
      <c r="AT414" s="23" t="s">
        <v>142</v>
      </c>
      <c r="AU414" s="23" t="s">
        <v>86</v>
      </c>
      <c r="AY414" s="23" t="s">
        <v>140</v>
      </c>
      <c r="BE414" s="231">
        <f>IF(N414="základní",J414,0)</f>
        <v>0</v>
      </c>
      <c r="BF414" s="231">
        <f>IF(N414="snížená",J414,0)</f>
        <v>0</v>
      </c>
      <c r="BG414" s="231">
        <f>IF(N414="zákl. přenesená",J414,0)</f>
        <v>0</v>
      </c>
      <c r="BH414" s="231">
        <f>IF(N414="sníž. přenesená",J414,0)</f>
        <v>0</v>
      </c>
      <c r="BI414" s="231">
        <f>IF(N414="nulová",J414,0)</f>
        <v>0</v>
      </c>
      <c r="BJ414" s="23" t="s">
        <v>24</v>
      </c>
      <c r="BK414" s="231">
        <f>ROUND(I414*H414,2)</f>
        <v>0</v>
      </c>
      <c r="BL414" s="23" t="s">
        <v>147</v>
      </c>
      <c r="BM414" s="23" t="s">
        <v>662</v>
      </c>
    </row>
    <row r="415" s="1" customFormat="1">
      <c r="B415" s="45"/>
      <c r="C415" s="73"/>
      <c r="D415" s="232" t="s">
        <v>149</v>
      </c>
      <c r="E415" s="73"/>
      <c r="F415" s="233" t="s">
        <v>657</v>
      </c>
      <c r="G415" s="73"/>
      <c r="H415" s="73"/>
      <c r="I415" s="190"/>
      <c r="J415" s="73"/>
      <c r="K415" s="73"/>
      <c r="L415" s="71"/>
      <c r="M415" s="234"/>
      <c r="N415" s="46"/>
      <c r="O415" s="46"/>
      <c r="P415" s="46"/>
      <c r="Q415" s="46"/>
      <c r="R415" s="46"/>
      <c r="S415" s="46"/>
      <c r="T415" s="94"/>
      <c r="AT415" s="23" t="s">
        <v>149</v>
      </c>
      <c r="AU415" s="23" t="s">
        <v>86</v>
      </c>
    </row>
    <row r="416" s="11" customFormat="1">
      <c r="B416" s="235"/>
      <c r="C416" s="236"/>
      <c r="D416" s="232" t="s">
        <v>151</v>
      </c>
      <c r="E416" s="237" t="s">
        <v>22</v>
      </c>
      <c r="F416" s="238" t="s">
        <v>663</v>
      </c>
      <c r="G416" s="236"/>
      <c r="H416" s="239">
        <v>9</v>
      </c>
      <c r="I416" s="240"/>
      <c r="J416" s="236"/>
      <c r="K416" s="236"/>
      <c r="L416" s="241"/>
      <c r="M416" s="242"/>
      <c r="N416" s="243"/>
      <c r="O416" s="243"/>
      <c r="P416" s="243"/>
      <c r="Q416" s="243"/>
      <c r="R416" s="243"/>
      <c r="S416" s="243"/>
      <c r="T416" s="244"/>
      <c r="AT416" s="245" t="s">
        <v>151</v>
      </c>
      <c r="AU416" s="245" t="s">
        <v>86</v>
      </c>
      <c r="AV416" s="11" t="s">
        <v>86</v>
      </c>
      <c r="AW416" s="11" t="s">
        <v>39</v>
      </c>
      <c r="AX416" s="11" t="s">
        <v>24</v>
      </c>
      <c r="AY416" s="245" t="s">
        <v>140</v>
      </c>
    </row>
    <row r="417" s="1" customFormat="1" ht="25.5" customHeight="1">
      <c r="B417" s="45"/>
      <c r="C417" s="220" t="s">
        <v>664</v>
      </c>
      <c r="D417" s="220" t="s">
        <v>142</v>
      </c>
      <c r="E417" s="221" t="s">
        <v>665</v>
      </c>
      <c r="F417" s="222" t="s">
        <v>666</v>
      </c>
      <c r="G417" s="223" t="s">
        <v>173</v>
      </c>
      <c r="H417" s="224">
        <v>2.6400000000000001</v>
      </c>
      <c r="I417" s="225"/>
      <c r="J417" s="226">
        <f>ROUND(I417*H417,2)</f>
        <v>0</v>
      </c>
      <c r="K417" s="222" t="s">
        <v>146</v>
      </c>
      <c r="L417" s="71"/>
      <c r="M417" s="227" t="s">
        <v>22</v>
      </c>
      <c r="N417" s="228" t="s">
        <v>47</v>
      </c>
      <c r="O417" s="46"/>
      <c r="P417" s="229">
        <f>O417*H417</f>
        <v>0</v>
      </c>
      <c r="Q417" s="229">
        <v>1.8907700000000001</v>
      </c>
      <c r="R417" s="229">
        <f>Q417*H417</f>
        <v>4.9916328000000005</v>
      </c>
      <c r="S417" s="229">
        <v>0</v>
      </c>
      <c r="T417" s="230">
        <f>S417*H417</f>
        <v>0</v>
      </c>
      <c r="AR417" s="23" t="s">
        <v>147</v>
      </c>
      <c r="AT417" s="23" t="s">
        <v>142</v>
      </c>
      <c r="AU417" s="23" t="s">
        <v>86</v>
      </c>
      <c r="AY417" s="23" t="s">
        <v>140</v>
      </c>
      <c r="BE417" s="231">
        <f>IF(N417="základní",J417,0)</f>
        <v>0</v>
      </c>
      <c r="BF417" s="231">
        <f>IF(N417="snížená",J417,0)</f>
        <v>0</v>
      </c>
      <c r="BG417" s="231">
        <f>IF(N417="zákl. přenesená",J417,0)</f>
        <v>0</v>
      </c>
      <c r="BH417" s="231">
        <f>IF(N417="sníž. přenesená",J417,0)</f>
        <v>0</v>
      </c>
      <c r="BI417" s="231">
        <f>IF(N417="nulová",J417,0)</f>
        <v>0</v>
      </c>
      <c r="BJ417" s="23" t="s">
        <v>24</v>
      </c>
      <c r="BK417" s="231">
        <f>ROUND(I417*H417,2)</f>
        <v>0</v>
      </c>
      <c r="BL417" s="23" t="s">
        <v>147</v>
      </c>
      <c r="BM417" s="23" t="s">
        <v>667</v>
      </c>
    </row>
    <row r="418" s="1" customFormat="1">
      <c r="B418" s="45"/>
      <c r="C418" s="73"/>
      <c r="D418" s="232" t="s">
        <v>149</v>
      </c>
      <c r="E418" s="73"/>
      <c r="F418" s="233" t="s">
        <v>668</v>
      </c>
      <c r="G418" s="73"/>
      <c r="H418" s="73"/>
      <c r="I418" s="190"/>
      <c r="J418" s="73"/>
      <c r="K418" s="73"/>
      <c r="L418" s="71"/>
      <c r="M418" s="234"/>
      <c r="N418" s="46"/>
      <c r="O418" s="46"/>
      <c r="P418" s="46"/>
      <c r="Q418" s="46"/>
      <c r="R418" s="46"/>
      <c r="S418" s="46"/>
      <c r="T418" s="94"/>
      <c r="AT418" s="23" t="s">
        <v>149</v>
      </c>
      <c r="AU418" s="23" t="s">
        <v>86</v>
      </c>
    </row>
    <row r="419" s="11" customFormat="1">
      <c r="B419" s="235"/>
      <c r="C419" s="236"/>
      <c r="D419" s="232" t="s">
        <v>151</v>
      </c>
      <c r="E419" s="237" t="s">
        <v>22</v>
      </c>
      <c r="F419" s="238" t="s">
        <v>669</v>
      </c>
      <c r="G419" s="236"/>
      <c r="H419" s="239">
        <v>2.6400000000000001</v>
      </c>
      <c r="I419" s="240"/>
      <c r="J419" s="236"/>
      <c r="K419" s="236"/>
      <c r="L419" s="241"/>
      <c r="M419" s="242"/>
      <c r="N419" s="243"/>
      <c r="O419" s="243"/>
      <c r="P419" s="243"/>
      <c r="Q419" s="243"/>
      <c r="R419" s="243"/>
      <c r="S419" s="243"/>
      <c r="T419" s="244"/>
      <c r="AT419" s="245" t="s">
        <v>151</v>
      </c>
      <c r="AU419" s="245" t="s">
        <v>86</v>
      </c>
      <c r="AV419" s="11" t="s">
        <v>86</v>
      </c>
      <c r="AW419" s="11" t="s">
        <v>39</v>
      </c>
      <c r="AX419" s="11" t="s">
        <v>24</v>
      </c>
      <c r="AY419" s="245" t="s">
        <v>140</v>
      </c>
    </row>
    <row r="420" s="1" customFormat="1" ht="25.5" customHeight="1">
      <c r="B420" s="45"/>
      <c r="C420" s="220" t="s">
        <v>670</v>
      </c>
      <c r="D420" s="220" t="s">
        <v>142</v>
      </c>
      <c r="E420" s="221" t="s">
        <v>671</v>
      </c>
      <c r="F420" s="222" t="s">
        <v>672</v>
      </c>
      <c r="G420" s="223" t="s">
        <v>173</v>
      </c>
      <c r="H420" s="224">
        <v>1.5</v>
      </c>
      <c r="I420" s="225"/>
      <c r="J420" s="226">
        <f>ROUND(I420*H420,2)</f>
        <v>0</v>
      </c>
      <c r="K420" s="222" t="s">
        <v>146</v>
      </c>
      <c r="L420" s="71"/>
      <c r="M420" s="227" t="s">
        <v>22</v>
      </c>
      <c r="N420" s="228" t="s">
        <v>47</v>
      </c>
      <c r="O420" s="46"/>
      <c r="P420" s="229">
        <f>O420*H420</f>
        <v>0</v>
      </c>
      <c r="Q420" s="229">
        <v>2.4289999999999998</v>
      </c>
      <c r="R420" s="229">
        <f>Q420*H420</f>
        <v>3.6434999999999995</v>
      </c>
      <c r="S420" s="229">
        <v>0</v>
      </c>
      <c r="T420" s="230">
        <f>S420*H420</f>
        <v>0</v>
      </c>
      <c r="AR420" s="23" t="s">
        <v>147</v>
      </c>
      <c r="AT420" s="23" t="s">
        <v>142</v>
      </c>
      <c r="AU420" s="23" t="s">
        <v>86</v>
      </c>
      <c r="AY420" s="23" t="s">
        <v>140</v>
      </c>
      <c r="BE420" s="231">
        <f>IF(N420="základní",J420,0)</f>
        <v>0</v>
      </c>
      <c r="BF420" s="231">
        <f>IF(N420="snížená",J420,0)</f>
        <v>0</v>
      </c>
      <c r="BG420" s="231">
        <f>IF(N420="zákl. přenesená",J420,0)</f>
        <v>0</v>
      </c>
      <c r="BH420" s="231">
        <f>IF(N420="sníž. přenesená",J420,0)</f>
        <v>0</v>
      </c>
      <c r="BI420" s="231">
        <f>IF(N420="nulová",J420,0)</f>
        <v>0</v>
      </c>
      <c r="BJ420" s="23" t="s">
        <v>24</v>
      </c>
      <c r="BK420" s="231">
        <f>ROUND(I420*H420,2)</f>
        <v>0</v>
      </c>
      <c r="BL420" s="23" t="s">
        <v>147</v>
      </c>
      <c r="BM420" s="23" t="s">
        <v>673</v>
      </c>
    </row>
    <row r="421" s="1" customFormat="1">
      <c r="B421" s="45"/>
      <c r="C421" s="73"/>
      <c r="D421" s="232" t="s">
        <v>149</v>
      </c>
      <c r="E421" s="73"/>
      <c r="F421" s="233" t="s">
        <v>674</v>
      </c>
      <c r="G421" s="73"/>
      <c r="H421" s="73"/>
      <c r="I421" s="190"/>
      <c r="J421" s="73"/>
      <c r="K421" s="73"/>
      <c r="L421" s="71"/>
      <c r="M421" s="234"/>
      <c r="N421" s="46"/>
      <c r="O421" s="46"/>
      <c r="P421" s="46"/>
      <c r="Q421" s="46"/>
      <c r="R421" s="46"/>
      <c r="S421" s="46"/>
      <c r="T421" s="94"/>
      <c r="AT421" s="23" t="s">
        <v>149</v>
      </c>
      <c r="AU421" s="23" t="s">
        <v>86</v>
      </c>
    </row>
    <row r="422" s="11" customFormat="1">
      <c r="B422" s="235"/>
      <c r="C422" s="236"/>
      <c r="D422" s="232" t="s">
        <v>151</v>
      </c>
      <c r="E422" s="237" t="s">
        <v>22</v>
      </c>
      <c r="F422" s="238" t="s">
        <v>675</v>
      </c>
      <c r="G422" s="236"/>
      <c r="H422" s="239">
        <v>1.5</v>
      </c>
      <c r="I422" s="240"/>
      <c r="J422" s="236"/>
      <c r="K422" s="236"/>
      <c r="L422" s="241"/>
      <c r="M422" s="242"/>
      <c r="N422" s="243"/>
      <c r="O422" s="243"/>
      <c r="P422" s="243"/>
      <c r="Q422" s="243"/>
      <c r="R422" s="243"/>
      <c r="S422" s="243"/>
      <c r="T422" s="244"/>
      <c r="AT422" s="245" t="s">
        <v>151</v>
      </c>
      <c r="AU422" s="245" t="s">
        <v>86</v>
      </c>
      <c r="AV422" s="11" t="s">
        <v>86</v>
      </c>
      <c r="AW422" s="11" t="s">
        <v>39</v>
      </c>
      <c r="AX422" s="11" t="s">
        <v>24</v>
      </c>
      <c r="AY422" s="245" t="s">
        <v>140</v>
      </c>
    </row>
    <row r="423" s="1" customFormat="1" ht="25.5" customHeight="1">
      <c r="B423" s="45"/>
      <c r="C423" s="220" t="s">
        <v>676</v>
      </c>
      <c r="D423" s="220" t="s">
        <v>142</v>
      </c>
      <c r="E423" s="221" t="s">
        <v>677</v>
      </c>
      <c r="F423" s="222" t="s">
        <v>678</v>
      </c>
      <c r="G423" s="223" t="s">
        <v>173</v>
      </c>
      <c r="H423" s="224">
        <v>20.550000000000001</v>
      </c>
      <c r="I423" s="225"/>
      <c r="J423" s="226">
        <f>ROUND(I423*H423,2)</f>
        <v>0</v>
      </c>
      <c r="K423" s="222" t="s">
        <v>146</v>
      </c>
      <c r="L423" s="71"/>
      <c r="M423" s="227" t="s">
        <v>22</v>
      </c>
      <c r="N423" s="228" t="s">
        <v>47</v>
      </c>
      <c r="O423" s="46"/>
      <c r="P423" s="229">
        <f>O423*H423</f>
        <v>0</v>
      </c>
      <c r="Q423" s="229">
        <v>2.234</v>
      </c>
      <c r="R423" s="229">
        <f>Q423*H423</f>
        <v>45.908700000000003</v>
      </c>
      <c r="S423" s="229">
        <v>0</v>
      </c>
      <c r="T423" s="230">
        <f>S423*H423</f>
        <v>0</v>
      </c>
      <c r="AR423" s="23" t="s">
        <v>147</v>
      </c>
      <c r="AT423" s="23" t="s">
        <v>142</v>
      </c>
      <c r="AU423" s="23" t="s">
        <v>86</v>
      </c>
      <c r="AY423" s="23" t="s">
        <v>140</v>
      </c>
      <c r="BE423" s="231">
        <f>IF(N423="základní",J423,0)</f>
        <v>0</v>
      </c>
      <c r="BF423" s="231">
        <f>IF(N423="snížená",J423,0)</f>
        <v>0</v>
      </c>
      <c r="BG423" s="231">
        <f>IF(N423="zákl. přenesená",J423,0)</f>
        <v>0</v>
      </c>
      <c r="BH423" s="231">
        <f>IF(N423="sníž. přenesená",J423,0)</f>
        <v>0</v>
      </c>
      <c r="BI423" s="231">
        <f>IF(N423="nulová",J423,0)</f>
        <v>0</v>
      </c>
      <c r="BJ423" s="23" t="s">
        <v>24</v>
      </c>
      <c r="BK423" s="231">
        <f>ROUND(I423*H423,2)</f>
        <v>0</v>
      </c>
      <c r="BL423" s="23" t="s">
        <v>147</v>
      </c>
      <c r="BM423" s="23" t="s">
        <v>679</v>
      </c>
    </row>
    <row r="424" s="1" customFormat="1">
      <c r="B424" s="45"/>
      <c r="C424" s="73"/>
      <c r="D424" s="232" t="s">
        <v>149</v>
      </c>
      <c r="E424" s="73"/>
      <c r="F424" s="233" t="s">
        <v>674</v>
      </c>
      <c r="G424" s="73"/>
      <c r="H424" s="73"/>
      <c r="I424" s="190"/>
      <c r="J424" s="73"/>
      <c r="K424" s="73"/>
      <c r="L424" s="71"/>
      <c r="M424" s="234"/>
      <c r="N424" s="46"/>
      <c r="O424" s="46"/>
      <c r="P424" s="46"/>
      <c r="Q424" s="46"/>
      <c r="R424" s="46"/>
      <c r="S424" s="46"/>
      <c r="T424" s="94"/>
      <c r="AT424" s="23" t="s">
        <v>149</v>
      </c>
      <c r="AU424" s="23" t="s">
        <v>86</v>
      </c>
    </row>
    <row r="425" s="11" customFormat="1">
      <c r="B425" s="235"/>
      <c r="C425" s="236"/>
      <c r="D425" s="232" t="s">
        <v>151</v>
      </c>
      <c r="E425" s="237" t="s">
        <v>22</v>
      </c>
      <c r="F425" s="238" t="s">
        <v>680</v>
      </c>
      <c r="G425" s="236"/>
      <c r="H425" s="239">
        <v>20.550000000000001</v>
      </c>
      <c r="I425" s="240"/>
      <c r="J425" s="236"/>
      <c r="K425" s="236"/>
      <c r="L425" s="241"/>
      <c r="M425" s="242"/>
      <c r="N425" s="243"/>
      <c r="O425" s="243"/>
      <c r="P425" s="243"/>
      <c r="Q425" s="243"/>
      <c r="R425" s="243"/>
      <c r="S425" s="243"/>
      <c r="T425" s="244"/>
      <c r="AT425" s="245" t="s">
        <v>151</v>
      </c>
      <c r="AU425" s="245" t="s">
        <v>86</v>
      </c>
      <c r="AV425" s="11" t="s">
        <v>86</v>
      </c>
      <c r="AW425" s="11" t="s">
        <v>39</v>
      </c>
      <c r="AX425" s="11" t="s">
        <v>76</v>
      </c>
      <c r="AY425" s="245" t="s">
        <v>140</v>
      </c>
    </row>
    <row r="426" s="12" customFormat="1">
      <c r="B426" s="246"/>
      <c r="C426" s="247"/>
      <c r="D426" s="232" t="s">
        <v>151</v>
      </c>
      <c r="E426" s="248" t="s">
        <v>22</v>
      </c>
      <c r="F426" s="249" t="s">
        <v>158</v>
      </c>
      <c r="G426" s="247"/>
      <c r="H426" s="250">
        <v>20.550000000000001</v>
      </c>
      <c r="I426" s="251"/>
      <c r="J426" s="247"/>
      <c r="K426" s="247"/>
      <c r="L426" s="252"/>
      <c r="M426" s="253"/>
      <c r="N426" s="254"/>
      <c r="O426" s="254"/>
      <c r="P426" s="254"/>
      <c r="Q426" s="254"/>
      <c r="R426" s="254"/>
      <c r="S426" s="254"/>
      <c r="T426" s="255"/>
      <c r="AT426" s="256" t="s">
        <v>151</v>
      </c>
      <c r="AU426" s="256" t="s">
        <v>86</v>
      </c>
      <c r="AV426" s="12" t="s">
        <v>147</v>
      </c>
      <c r="AW426" s="12" t="s">
        <v>6</v>
      </c>
      <c r="AX426" s="12" t="s">
        <v>24</v>
      </c>
      <c r="AY426" s="256" t="s">
        <v>140</v>
      </c>
    </row>
    <row r="427" s="1" customFormat="1" ht="25.5" customHeight="1">
      <c r="B427" s="45"/>
      <c r="C427" s="220" t="s">
        <v>681</v>
      </c>
      <c r="D427" s="220" t="s">
        <v>142</v>
      </c>
      <c r="E427" s="221" t="s">
        <v>682</v>
      </c>
      <c r="F427" s="222" t="s">
        <v>683</v>
      </c>
      <c r="G427" s="223" t="s">
        <v>145</v>
      </c>
      <c r="H427" s="224">
        <v>77.781000000000006</v>
      </c>
      <c r="I427" s="225"/>
      <c r="J427" s="226">
        <f>ROUND(I427*H427,2)</f>
        <v>0</v>
      </c>
      <c r="K427" s="222" t="s">
        <v>146</v>
      </c>
      <c r="L427" s="71"/>
      <c r="M427" s="227" t="s">
        <v>22</v>
      </c>
      <c r="N427" s="228" t="s">
        <v>47</v>
      </c>
      <c r="O427" s="46"/>
      <c r="P427" s="229">
        <f>O427*H427</f>
        <v>0</v>
      </c>
      <c r="Q427" s="229">
        <v>0.0063926399999999998</v>
      </c>
      <c r="R427" s="229">
        <f>Q427*H427</f>
        <v>0.49722593184000002</v>
      </c>
      <c r="S427" s="229">
        <v>0</v>
      </c>
      <c r="T427" s="230">
        <f>S427*H427</f>
        <v>0</v>
      </c>
      <c r="AR427" s="23" t="s">
        <v>147</v>
      </c>
      <c r="AT427" s="23" t="s">
        <v>142</v>
      </c>
      <c r="AU427" s="23" t="s">
        <v>86</v>
      </c>
      <c r="AY427" s="23" t="s">
        <v>140</v>
      </c>
      <c r="BE427" s="231">
        <f>IF(N427="základní",J427,0)</f>
        <v>0</v>
      </c>
      <c r="BF427" s="231">
        <f>IF(N427="snížená",J427,0)</f>
        <v>0</v>
      </c>
      <c r="BG427" s="231">
        <f>IF(N427="zákl. přenesená",J427,0)</f>
        <v>0</v>
      </c>
      <c r="BH427" s="231">
        <f>IF(N427="sníž. přenesená",J427,0)</f>
        <v>0</v>
      </c>
      <c r="BI427" s="231">
        <f>IF(N427="nulová",J427,0)</f>
        <v>0</v>
      </c>
      <c r="BJ427" s="23" t="s">
        <v>24</v>
      </c>
      <c r="BK427" s="231">
        <f>ROUND(I427*H427,2)</f>
        <v>0</v>
      </c>
      <c r="BL427" s="23" t="s">
        <v>147</v>
      </c>
      <c r="BM427" s="23" t="s">
        <v>684</v>
      </c>
    </row>
    <row r="428" s="11" customFormat="1">
      <c r="B428" s="235"/>
      <c r="C428" s="236"/>
      <c r="D428" s="232" t="s">
        <v>151</v>
      </c>
      <c r="E428" s="237" t="s">
        <v>22</v>
      </c>
      <c r="F428" s="238" t="s">
        <v>685</v>
      </c>
      <c r="G428" s="236"/>
      <c r="H428" s="239">
        <v>77.781000000000006</v>
      </c>
      <c r="I428" s="240"/>
      <c r="J428" s="236"/>
      <c r="K428" s="236"/>
      <c r="L428" s="241"/>
      <c r="M428" s="242"/>
      <c r="N428" s="243"/>
      <c r="O428" s="243"/>
      <c r="P428" s="243"/>
      <c r="Q428" s="243"/>
      <c r="R428" s="243"/>
      <c r="S428" s="243"/>
      <c r="T428" s="244"/>
      <c r="AT428" s="245" t="s">
        <v>151</v>
      </c>
      <c r="AU428" s="245" t="s">
        <v>86</v>
      </c>
      <c r="AV428" s="11" t="s">
        <v>86</v>
      </c>
      <c r="AW428" s="11" t="s">
        <v>39</v>
      </c>
      <c r="AX428" s="11" t="s">
        <v>24</v>
      </c>
      <c r="AY428" s="245" t="s">
        <v>140</v>
      </c>
    </row>
    <row r="429" s="1" customFormat="1" ht="16.5" customHeight="1">
      <c r="B429" s="45"/>
      <c r="C429" s="220" t="s">
        <v>686</v>
      </c>
      <c r="D429" s="220" t="s">
        <v>142</v>
      </c>
      <c r="E429" s="221" t="s">
        <v>687</v>
      </c>
      <c r="F429" s="222" t="s">
        <v>688</v>
      </c>
      <c r="G429" s="223" t="s">
        <v>173</v>
      </c>
      <c r="H429" s="224">
        <v>112.64</v>
      </c>
      <c r="I429" s="225"/>
      <c r="J429" s="226">
        <f>ROUND(I429*H429,2)</f>
        <v>0</v>
      </c>
      <c r="K429" s="222" t="s">
        <v>146</v>
      </c>
      <c r="L429" s="71"/>
      <c r="M429" s="227" t="s">
        <v>22</v>
      </c>
      <c r="N429" s="228" t="s">
        <v>47</v>
      </c>
      <c r="O429" s="46"/>
      <c r="P429" s="229">
        <f>O429*H429</f>
        <v>0</v>
      </c>
      <c r="Q429" s="229">
        <v>2.4500000000000002</v>
      </c>
      <c r="R429" s="229">
        <f>Q429*H429</f>
        <v>275.96800000000002</v>
      </c>
      <c r="S429" s="229">
        <v>0</v>
      </c>
      <c r="T429" s="230">
        <f>S429*H429</f>
        <v>0</v>
      </c>
      <c r="AR429" s="23" t="s">
        <v>147</v>
      </c>
      <c r="AT429" s="23" t="s">
        <v>142</v>
      </c>
      <c r="AU429" s="23" t="s">
        <v>86</v>
      </c>
      <c r="AY429" s="23" t="s">
        <v>140</v>
      </c>
      <c r="BE429" s="231">
        <f>IF(N429="základní",J429,0)</f>
        <v>0</v>
      </c>
      <c r="BF429" s="231">
        <f>IF(N429="snížená",J429,0)</f>
        <v>0</v>
      </c>
      <c r="BG429" s="231">
        <f>IF(N429="zákl. přenesená",J429,0)</f>
        <v>0</v>
      </c>
      <c r="BH429" s="231">
        <f>IF(N429="sníž. přenesená",J429,0)</f>
        <v>0</v>
      </c>
      <c r="BI429" s="231">
        <f>IF(N429="nulová",J429,0)</f>
        <v>0</v>
      </c>
      <c r="BJ429" s="23" t="s">
        <v>24</v>
      </c>
      <c r="BK429" s="231">
        <f>ROUND(I429*H429,2)</f>
        <v>0</v>
      </c>
      <c r="BL429" s="23" t="s">
        <v>147</v>
      </c>
      <c r="BM429" s="23" t="s">
        <v>689</v>
      </c>
    </row>
    <row r="430" s="1" customFormat="1">
      <c r="B430" s="45"/>
      <c r="C430" s="73"/>
      <c r="D430" s="232" t="s">
        <v>149</v>
      </c>
      <c r="E430" s="73"/>
      <c r="F430" s="233" t="s">
        <v>690</v>
      </c>
      <c r="G430" s="73"/>
      <c r="H430" s="73"/>
      <c r="I430" s="190"/>
      <c r="J430" s="73"/>
      <c r="K430" s="73"/>
      <c r="L430" s="71"/>
      <c r="M430" s="234"/>
      <c r="N430" s="46"/>
      <c r="O430" s="46"/>
      <c r="P430" s="46"/>
      <c r="Q430" s="46"/>
      <c r="R430" s="46"/>
      <c r="S430" s="46"/>
      <c r="T430" s="94"/>
      <c r="AT430" s="23" t="s">
        <v>149</v>
      </c>
      <c r="AU430" s="23" t="s">
        <v>86</v>
      </c>
    </row>
    <row r="431" s="11" customFormat="1">
      <c r="B431" s="235"/>
      <c r="C431" s="236"/>
      <c r="D431" s="232" t="s">
        <v>151</v>
      </c>
      <c r="E431" s="237" t="s">
        <v>22</v>
      </c>
      <c r="F431" s="238" t="s">
        <v>691</v>
      </c>
      <c r="G431" s="236"/>
      <c r="H431" s="239">
        <v>112.64</v>
      </c>
      <c r="I431" s="240"/>
      <c r="J431" s="236"/>
      <c r="K431" s="236"/>
      <c r="L431" s="241"/>
      <c r="M431" s="242"/>
      <c r="N431" s="243"/>
      <c r="O431" s="243"/>
      <c r="P431" s="243"/>
      <c r="Q431" s="243"/>
      <c r="R431" s="243"/>
      <c r="S431" s="243"/>
      <c r="T431" s="244"/>
      <c r="AT431" s="245" t="s">
        <v>151</v>
      </c>
      <c r="AU431" s="245" t="s">
        <v>86</v>
      </c>
      <c r="AV431" s="11" t="s">
        <v>86</v>
      </c>
      <c r="AW431" s="11" t="s">
        <v>39</v>
      </c>
      <c r="AX431" s="11" t="s">
        <v>24</v>
      </c>
      <c r="AY431" s="245" t="s">
        <v>140</v>
      </c>
    </row>
    <row r="432" s="1" customFormat="1" ht="25.5" customHeight="1">
      <c r="B432" s="45"/>
      <c r="C432" s="220" t="s">
        <v>692</v>
      </c>
      <c r="D432" s="220" t="s">
        <v>142</v>
      </c>
      <c r="E432" s="221" t="s">
        <v>693</v>
      </c>
      <c r="F432" s="222" t="s">
        <v>694</v>
      </c>
      <c r="G432" s="223" t="s">
        <v>173</v>
      </c>
      <c r="H432" s="224">
        <v>9.375</v>
      </c>
      <c r="I432" s="225"/>
      <c r="J432" s="226">
        <f>ROUND(I432*H432,2)</f>
        <v>0</v>
      </c>
      <c r="K432" s="222" t="s">
        <v>146</v>
      </c>
      <c r="L432" s="71"/>
      <c r="M432" s="227" t="s">
        <v>22</v>
      </c>
      <c r="N432" s="228" t="s">
        <v>47</v>
      </c>
      <c r="O432" s="46"/>
      <c r="P432" s="229">
        <f>O432*H432</f>
        <v>0</v>
      </c>
      <c r="Q432" s="229">
        <v>2.9164615</v>
      </c>
      <c r="R432" s="229">
        <f>Q432*H432</f>
        <v>27.3418265625</v>
      </c>
      <c r="S432" s="229">
        <v>0</v>
      </c>
      <c r="T432" s="230">
        <f>S432*H432</f>
        <v>0</v>
      </c>
      <c r="AR432" s="23" t="s">
        <v>147</v>
      </c>
      <c r="AT432" s="23" t="s">
        <v>142</v>
      </c>
      <c r="AU432" s="23" t="s">
        <v>86</v>
      </c>
      <c r="AY432" s="23" t="s">
        <v>140</v>
      </c>
      <c r="BE432" s="231">
        <f>IF(N432="základní",J432,0)</f>
        <v>0</v>
      </c>
      <c r="BF432" s="231">
        <f>IF(N432="snížená",J432,0)</f>
        <v>0</v>
      </c>
      <c r="BG432" s="231">
        <f>IF(N432="zákl. přenesená",J432,0)</f>
        <v>0</v>
      </c>
      <c r="BH432" s="231">
        <f>IF(N432="sníž. přenesená",J432,0)</f>
        <v>0</v>
      </c>
      <c r="BI432" s="231">
        <f>IF(N432="nulová",J432,0)</f>
        <v>0</v>
      </c>
      <c r="BJ432" s="23" t="s">
        <v>24</v>
      </c>
      <c r="BK432" s="231">
        <f>ROUND(I432*H432,2)</f>
        <v>0</v>
      </c>
      <c r="BL432" s="23" t="s">
        <v>147</v>
      </c>
      <c r="BM432" s="23" t="s">
        <v>695</v>
      </c>
    </row>
    <row r="433" s="1" customFormat="1">
      <c r="B433" s="45"/>
      <c r="C433" s="73"/>
      <c r="D433" s="232" t="s">
        <v>149</v>
      </c>
      <c r="E433" s="73"/>
      <c r="F433" s="233" t="s">
        <v>696</v>
      </c>
      <c r="G433" s="73"/>
      <c r="H433" s="73"/>
      <c r="I433" s="190"/>
      <c r="J433" s="73"/>
      <c r="K433" s="73"/>
      <c r="L433" s="71"/>
      <c r="M433" s="234"/>
      <c r="N433" s="46"/>
      <c r="O433" s="46"/>
      <c r="P433" s="46"/>
      <c r="Q433" s="46"/>
      <c r="R433" s="46"/>
      <c r="S433" s="46"/>
      <c r="T433" s="94"/>
      <c r="AT433" s="23" t="s">
        <v>149</v>
      </c>
      <c r="AU433" s="23" t="s">
        <v>86</v>
      </c>
    </row>
    <row r="434" s="11" customFormat="1">
      <c r="B434" s="235"/>
      <c r="C434" s="236"/>
      <c r="D434" s="232" t="s">
        <v>151</v>
      </c>
      <c r="E434" s="237" t="s">
        <v>22</v>
      </c>
      <c r="F434" s="238" t="s">
        <v>697</v>
      </c>
      <c r="G434" s="236"/>
      <c r="H434" s="239">
        <v>5.0590000000000002</v>
      </c>
      <c r="I434" s="240"/>
      <c r="J434" s="236"/>
      <c r="K434" s="236"/>
      <c r="L434" s="241"/>
      <c r="M434" s="242"/>
      <c r="N434" s="243"/>
      <c r="O434" s="243"/>
      <c r="P434" s="243"/>
      <c r="Q434" s="243"/>
      <c r="R434" s="243"/>
      <c r="S434" s="243"/>
      <c r="T434" s="244"/>
      <c r="AT434" s="245" t="s">
        <v>151</v>
      </c>
      <c r="AU434" s="245" t="s">
        <v>86</v>
      </c>
      <c r="AV434" s="11" t="s">
        <v>86</v>
      </c>
      <c r="AW434" s="11" t="s">
        <v>39</v>
      </c>
      <c r="AX434" s="11" t="s">
        <v>76</v>
      </c>
      <c r="AY434" s="245" t="s">
        <v>140</v>
      </c>
    </row>
    <row r="435" s="11" customFormat="1">
      <c r="B435" s="235"/>
      <c r="C435" s="236"/>
      <c r="D435" s="232" t="s">
        <v>151</v>
      </c>
      <c r="E435" s="237" t="s">
        <v>22</v>
      </c>
      <c r="F435" s="238" t="s">
        <v>216</v>
      </c>
      <c r="G435" s="236"/>
      <c r="H435" s="239">
        <v>4.3159999999999998</v>
      </c>
      <c r="I435" s="240"/>
      <c r="J435" s="236"/>
      <c r="K435" s="236"/>
      <c r="L435" s="241"/>
      <c r="M435" s="242"/>
      <c r="N435" s="243"/>
      <c r="O435" s="243"/>
      <c r="P435" s="243"/>
      <c r="Q435" s="243"/>
      <c r="R435" s="243"/>
      <c r="S435" s="243"/>
      <c r="T435" s="244"/>
      <c r="AT435" s="245" t="s">
        <v>151</v>
      </c>
      <c r="AU435" s="245" t="s">
        <v>86</v>
      </c>
      <c r="AV435" s="11" t="s">
        <v>86</v>
      </c>
      <c r="AW435" s="11" t="s">
        <v>39</v>
      </c>
      <c r="AX435" s="11" t="s">
        <v>76</v>
      </c>
      <c r="AY435" s="245" t="s">
        <v>140</v>
      </c>
    </row>
    <row r="436" s="12" customFormat="1">
      <c r="B436" s="246"/>
      <c r="C436" s="247"/>
      <c r="D436" s="232" t="s">
        <v>151</v>
      </c>
      <c r="E436" s="248" t="s">
        <v>22</v>
      </c>
      <c r="F436" s="249" t="s">
        <v>158</v>
      </c>
      <c r="G436" s="247"/>
      <c r="H436" s="250">
        <v>9.375</v>
      </c>
      <c r="I436" s="251"/>
      <c r="J436" s="247"/>
      <c r="K436" s="247"/>
      <c r="L436" s="252"/>
      <c r="M436" s="253"/>
      <c r="N436" s="254"/>
      <c r="O436" s="254"/>
      <c r="P436" s="254"/>
      <c r="Q436" s="254"/>
      <c r="R436" s="254"/>
      <c r="S436" s="254"/>
      <c r="T436" s="255"/>
      <c r="AT436" s="256" t="s">
        <v>151</v>
      </c>
      <c r="AU436" s="256" t="s">
        <v>86</v>
      </c>
      <c r="AV436" s="12" t="s">
        <v>147</v>
      </c>
      <c r="AW436" s="12" t="s">
        <v>39</v>
      </c>
      <c r="AX436" s="12" t="s">
        <v>24</v>
      </c>
      <c r="AY436" s="256" t="s">
        <v>140</v>
      </c>
    </row>
    <row r="437" s="1" customFormat="1" ht="25.5" customHeight="1">
      <c r="B437" s="45"/>
      <c r="C437" s="220" t="s">
        <v>698</v>
      </c>
      <c r="D437" s="220" t="s">
        <v>142</v>
      </c>
      <c r="E437" s="221" t="s">
        <v>699</v>
      </c>
      <c r="F437" s="222" t="s">
        <v>700</v>
      </c>
      <c r="G437" s="223" t="s">
        <v>173</v>
      </c>
      <c r="H437" s="224">
        <v>8.4000000000000004</v>
      </c>
      <c r="I437" s="225"/>
      <c r="J437" s="226">
        <f>ROUND(I437*H437,2)</f>
        <v>0</v>
      </c>
      <c r="K437" s="222" t="s">
        <v>146</v>
      </c>
      <c r="L437" s="71"/>
      <c r="M437" s="227" t="s">
        <v>22</v>
      </c>
      <c r="N437" s="228" t="s">
        <v>47</v>
      </c>
      <c r="O437" s="46"/>
      <c r="P437" s="229">
        <f>O437*H437</f>
        <v>0</v>
      </c>
      <c r="Q437" s="229">
        <v>2.13408</v>
      </c>
      <c r="R437" s="229">
        <f>Q437*H437</f>
        <v>17.926272000000001</v>
      </c>
      <c r="S437" s="229">
        <v>0</v>
      </c>
      <c r="T437" s="230">
        <f>S437*H437</f>
        <v>0</v>
      </c>
      <c r="AR437" s="23" t="s">
        <v>147</v>
      </c>
      <c r="AT437" s="23" t="s">
        <v>142</v>
      </c>
      <c r="AU437" s="23" t="s">
        <v>86</v>
      </c>
      <c r="AY437" s="23" t="s">
        <v>140</v>
      </c>
      <c r="BE437" s="231">
        <f>IF(N437="základní",J437,0)</f>
        <v>0</v>
      </c>
      <c r="BF437" s="231">
        <f>IF(N437="snížená",J437,0)</f>
        <v>0</v>
      </c>
      <c r="BG437" s="231">
        <f>IF(N437="zákl. přenesená",J437,0)</f>
        <v>0</v>
      </c>
      <c r="BH437" s="231">
        <f>IF(N437="sníž. přenesená",J437,0)</f>
        <v>0</v>
      </c>
      <c r="BI437" s="231">
        <f>IF(N437="nulová",J437,0)</f>
        <v>0</v>
      </c>
      <c r="BJ437" s="23" t="s">
        <v>24</v>
      </c>
      <c r="BK437" s="231">
        <f>ROUND(I437*H437,2)</f>
        <v>0</v>
      </c>
      <c r="BL437" s="23" t="s">
        <v>147</v>
      </c>
      <c r="BM437" s="23" t="s">
        <v>701</v>
      </c>
    </row>
    <row r="438" s="1" customFormat="1">
      <c r="B438" s="45"/>
      <c r="C438" s="73"/>
      <c r="D438" s="232" t="s">
        <v>149</v>
      </c>
      <c r="E438" s="73"/>
      <c r="F438" s="233" t="s">
        <v>702</v>
      </c>
      <c r="G438" s="73"/>
      <c r="H438" s="73"/>
      <c r="I438" s="190"/>
      <c r="J438" s="73"/>
      <c r="K438" s="73"/>
      <c r="L438" s="71"/>
      <c r="M438" s="234"/>
      <c r="N438" s="46"/>
      <c r="O438" s="46"/>
      <c r="P438" s="46"/>
      <c r="Q438" s="46"/>
      <c r="R438" s="46"/>
      <c r="S438" s="46"/>
      <c r="T438" s="94"/>
      <c r="AT438" s="23" t="s">
        <v>149</v>
      </c>
      <c r="AU438" s="23" t="s">
        <v>86</v>
      </c>
    </row>
    <row r="439" s="11" customFormat="1">
      <c r="B439" s="235"/>
      <c r="C439" s="236"/>
      <c r="D439" s="232" t="s">
        <v>151</v>
      </c>
      <c r="E439" s="237" t="s">
        <v>22</v>
      </c>
      <c r="F439" s="238" t="s">
        <v>703</v>
      </c>
      <c r="G439" s="236"/>
      <c r="H439" s="239">
        <v>8.4000000000000004</v>
      </c>
      <c r="I439" s="240"/>
      <c r="J439" s="236"/>
      <c r="K439" s="236"/>
      <c r="L439" s="241"/>
      <c r="M439" s="242"/>
      <c r="N439" s="243"/>
      <c r="O439" s="243"/>
      <c r="P439" s="243"/>
      <c r="Q439" s="243"/>
      <c r="R439" s="243"/>
      <c r="S439" s="243"/>
      <c r="T439" s="244"/>
      <c r="AT439" s="245" t="s">
        <v>151</v>
      </c>
      <c r="AU439" s="245" t="s">
        <v>86</v>
      </c>
      <c r="AV439" s="11" t="s">
        <v>86</v>
      </c>
      <c r="AW439" s="11" t="s">
        <v>39</v>
      </c>
      <c r="AX439" s="11" t="s">
        <v>24</v>
      </c>
      <c r="AY439" s="245" t="s">
        <v>140</v>
      </c>
    </row>
    <row r="440" s="1" customFormat="1" ht="38.25" customHeight="1">
      <c r="B440" s="45"/>
      <c r="C440" s="220" t="s">
        <v>704</v>
      </c>
      <c r="D440" s="220" t="s">
        <v>142</v>
      </c>
      <c r="E440" s="221" t="s">
        <v>705</v>
      </c>
      <c r="F440" s="222" t="s">
        <v>706</v>
      </c>
      <c r="G440" s="223" t="s">
        <v>145</v>
      </c>
      <c r="H440" s="224">
        <v>272.16000000000003</v>
      </c>
      <c r="I440" s="225"/>
      <c r="J440" s="226">
        <f>ROUND(I440*H440,2)</f>
        <v>0</v>
      </c>
      <c r="K440" s="222" t="s">
        <v>146</v>
      </c>
      <c r="L440" s="71"/>
      <c r="M440" s="227" t="s">
        <v>22</v>
      </c>
      <c r="N440" s="228" t="s">
        <v>47</v>
      </c>
      <c r="O440" s="46"/>
      <c r="P440" s="229">
        <f>O440*H440</f>
        <v>0</v>
      </c>
      <c r="Q440" s="229">
        <v>1.287812</v>
      </c>
      <c r="R440" s="229">
        <f>Q440*H440</f>
        <v>350.49091392000003</v>
      </c>
      <c r="S440" s="229">
        <v>0</v>
      </c>
      <c r="T440" s="230">
        <f>S440*H440</f>
        <v>0</v>
      </c>
      <c r="AR440" s="23" t="s">
        <v>147</v>
      </c>
      <c r="AT440" s="23" t="s">
        <v>142</v>
      </c>
      <c r="AU440" s="23" t="s">
        <v>86</v>
      </c>
      <c r="AY440" s="23" t="s">
        <v>140</v>
      </c>
      <c r="BE440" s="231">
        <f>IF(N440="základní",J440,0)</f>
        <v>0</v>
      </c>
      <c r="BF440" s="231">
        <f>IF(N440="snížená",J440,0)</f>
        <v>0</v>
      </c>
      <c r="BG440" s="231">
        <f>IF(N440="zákl. přenesená",J440,0)</f>
        <v>0</v>
      </c>
      <c r="BH440" s="231">
        <f>IF(N440="sníž. přenesená",J440,0)</f>
        <v>0</v>
      </c>
      <c r="BI440" s="231">
        <f>IF(N440="nulová",J440,0)</f>
        <v>0</v>
      </c>
      <c r="BJ440" s="23" t="s">
        <v>24</v>
      </c>
      <c r="BK440" s="231">
        <f>ROUND(I440*H440,2)</f>
        <v>0</v>
      </c>
      <c r="BL440" s="23" t="s">
        <v>147</v>
      </c>
      <c r="BM440" s="23" t="s">
        <v>707</v>
      </c>
    </row>
    <row r="441" s="1" customFormat="1">
      <c r="B441" s="45"/>
      <c r="C441" s="73"/>
      <c r="D441" s="232" t="s">
        <v>149</v>
      </c>
      <c r="E441" s="73"/>
      <c r="F441" s="233" t="s">
        <v>708</v>
      </c>
      <c r="G441" s="73"/>
      <c r="H441" s="73"/>
      <c r="I441" s="190"/>
      <c r="J441" s="73"/>
      <c r="K441" s="73"/>
      <c r="L441" s="71"/>
      <c r="M441" s="234"/>
      <c r="N441" s="46"/>
      <c r="O441" s="46"/>
      <c r="P441" s="46"/>
      <c r="Q441" s="46"/>
      <c r="R441" s="46"/>
      <c r="S441" s="46"/>
      <c r="T441" s="94"/>
      <c r="AT441" s="23" t="s">
        <v>149</v>
      </c>
      <c r="AU441" s="23" t="s">
        <v>86</v>
      </c>
    </row>
    <row r="442" s="11" customFormat="1">
      <c r="B442" s="235"/>
      <c r="C442" s="236"/>
      <c r="D442" s="232" t="s">
        <v>151</v>
      </c>
      <c r="E442" s="237" t="s">
        <v>22</v>
      </c>
      <c r="F442" s="238" t="s">
        <v>634</v>
      </c>
      <c r="G442" s="236"/>
      <c r="H442" s="239">
        <v>259.35000000000002</v>
      </c>
      <c r="I442" s="240"/>
      <c r="J442" s="236"/>
      <c r="K442" s="236"/>
      <c r="L442" s="241"/>
      <c r="M442" s="242"/>
      <c r="N442" s="243"/>
      <c r="O442" s="243"/>
      <c r="P442" s="243"/>
      <c r="Q442" s="243"/>
      <c r="R442" s="243"/>
      <c r="S442" s="243"/>
      <c r="T442" s="244"/>
      <c r="AT442" s="245" t="s">
        <v>151</v>
      </c>
      <c r="AU442" s="245" t="s">
        <v>86</v>
      </c>
      <c r="AV442" s="11" t="s">
        <v>86</v>
      </c>
      <c r="AW442" s="11" t="s">
        <v>39</v>
      </c>
      <c r="AX442" s="11" t="s">
        <v>76</v>
      </c>
      <c r="AY442" s="245" t="s">
        <v>140</v>
      </c>
    </row>
    <row r="443" s="11" customFormat="1">
      <c r="B443" s="235"/>
      <c r="C443" s="236"/>
      <c r="D443" s="232" t="s">
        <v>151</v>
      </c>
      <c r="E443" s="237" t="s">
        <v>22</v>
      </c>
      <c r="F443" s="238" t="s">
        <v>635</v>
      </c>
      <c r="G443" s="236"/>
      <c r="H443" s="239">
        <v>10.560000000000001</v>
      </c>
      <c r="I443" s="240"/>
      <c r="J443" s="236"/>
      <c r="K443" s="236"/>
      <c r="L443" s="241"/>
      <c r="M443" s="242"/>
      <c r="N443" s="243"/>
      <c r="O443" s="243"/>
      <c r="P443" s="243"/>
      <c r="Q443" s="243"/>
      <c r="R443" s="243"/>
      <c r="S443" s="243"/>
      <c r="T443" s="244"/>
      <c r="AT443" s="245" t="s">
        <v>151</v>
      </c>
      <c r="AU443" s="245" t="s">
        <v>86</v>
      </c>
      <c r="AV443" s="11" t="s">
        <v>86</v>
      </c>
      <c r="AW443" s="11" t="s">
        <v>39</v>
      </c>
      <c r="AX443" s="11" t="s">
        <v>76</v>
      </c>
      <c r="AY443" s="245" t="s">
        <v>140</v>
      </c>
    </row>
    <row r="444" s="11" customFormat="1">
      <c r="B444" s="235"/>
      <c r="C444" s="236"/>
      <c r="D444" s="232" t="s">
        <v>151</v>
      </c>
      <c r="E444" s="237" t="s">
        <v>22</v>
      </c>
      <c r="F444" s="238" t="s">
        <v>636</v>
      </c>
      <c r="G444" s="236"/>
      <c r="H444" s="239">
        <v>2.25</v>
      </c>
      <c r="I444" s="240"/>
      <c r="J444" s="236"/>
      <c r="K444" s="236"/>
      <c r="L444" s="241"/>
      <c r="M444" s="242"/>
      <c r="N444" s="243"/>
      <c r="O444" s="243"/>
      <c r="P444" s="243"/>
      <c r="Q444" s="243"/>
      <c r="R444" s="243"/>
      <c r="S444" s="243"/>
      <c r="T444" s="244"/>
      <c r="AT444" s="245" t="s">
        <v>151</v>
      </c>
      <c r="AU444" s="245" t="s">
        <v>86</v>
      </c>
      <c r="AV444" s="11" t="s">
        <v>86</v>
      </c>
      <c r="AW444" s="11" t="s">
        <v>39</v>
      </c>
      <c r="AX444" s="11" t="s">
        <v>76</v>
      </c>
      <c r="AY444" s="245" t="s">
        <v>140</v>
      </c>
    </row>
    <row r="445" s="12" customFormat="1">
      <c r="B445" s="246"/>
      <c r="C445" s="247"/>
      <c r="D445" s="232" t="s">
        <v>151</v>
      </c>
      <c r="E445" s="248" t="s">
        <v>22</v>
      </c>
      <c r="F445" s="249" t="s">
        <v>158</v>
      </c>
      <c r="G445" s="247"/>
      <c r="H445" s="250">
        <v>272.16000000000003</v>
      </c>
      <c r="I445" s="251"/>
      <c r="J445" s="247"/>
      <c r="K445" s="247"/>
      <c r="L445" s="252"/>
      <c r="M445" s="253"/>
      <c r="N445" s="254"/>
      <c r="O445" s="254"/>
      <c r="P445" s="254"/>
      <c r="Q445" s="254"/>
      <c r="R445" s="254"/>
      <c r="S445" s="254"/>
      <c r="T445" s="255"/>
      <c r="AT445" s="256" t="s">
        <v>151</v>
      </c>
      <c r="AU445" s="256" t="s">
        <v>86</v>
      </c>
      <c r="AV445" s="12" t="s">
        <v>147</v>
      </c>
      <c r="AW445" s="12" t="s">
        <v>39</v>
      </c>
      <c r="AX445" s="12" t="s">
        <v>24</v>
      </c>
      <c r="AY445" s="256" t="s">
        <v>140</v>
      </c>
    </row>
    <row r="446" s="10" customFormat="1" ht="29.88" customHeight="1">
      <c r="B446" s="204"/>
      <c r="C446" s="205"/>
      <c r="D446" s="206" t="s">
        <v>75</v>
      </c>
      <c r="E446" s="218" t="s">
        <v>170</v>
      </c>
      <c r="F446" s="218" t="s">
        <v>709</v>
      </c>
      <c r="G446" s="205"/>
      <c r="H446" s="205"/>
      <c r="I446" s="208"/>
      <c r="J446" s="219">
        <f>BK446</f>
        <v>0</v>
      </c>
      <c r="K446" s="205"/>
      <c r="L446" s="210"/>
      <c r="M446" s="211"/>
      <c r="N446" s="212"/>
      <c r="O446" s="212"/>
      <c r="P446" s="213">
        <f>SUM(P447:P497)</f>
        <v>0</v>
      </c>
      <c r="Q446" s="212"/>
      <c r="R446" s="213">
        <f>SUM(R447:R497)</f>
        <v>109.0585909512</v>
      </c>
      <c r="S446" s="212"/>
      <c r="T446" s="214">
        <f>SUM(T447:T497)</f>
        <v>0</v>
      </c>
      <c r="AR446" s="215" t="s">
        <v>24</v>
      </c>
      <c r="AT446" s="216" t="s">
        <v>75</v>
      </c>
      <c r="AU446" s="216" t="s">
        <v>24</v>
      </c>
      <c r="AY446" s="215" t="s">
        <v>140</v>
      </c>
      <c r="BK446" s="217">
        <f>SUM(BK447:BK497)</f>
        <v>0</v>
      </c>
    </row>
    <row r="447" s="1" customFormat="1" ht="25.5" customHeight="1">
      <c r="B447" s="45"/>
      <c r="C447" s="220" t="s">
        <v>710</v>
      </c>
      <c r="D447" s="220" t="s">
        <v>142</v>
      </c>
      <c r="E447" s="221" t="s">
        <v>711</v>
      </c>
      <c r="F447" s="222" t="s">
        <v>712</v>
      </c>
      <c r="G447" s="223" t="s">
        <v>145</v>
      </c>
      <c r="H447" s="224">
        <v>46.734999999999999</v>
      </c>
      <c r="I447" s="225"/>
      <c r="J447" s="226">
        <f>ROUND(I447*H447,2)</f>
        <v>0</v>
      </c>
      <c r="K447" s="222" t="s">
        <v>146</v>
      </c>
      <c r="L447" s="71"/>
      <c r="M447" s="227" t="s">
        <v>22</v>
      </c>
      <c r="N447" s="228" t="s">
        <v>47</v>
      </c>
      <c r="O447" s="46"/>
      <c r="P447" s="229">
        <f>O447*H447</f>
        <v>0</v>
      </c>
      <c r="Q447" s="229">
        <v>0.31628000000000001</v>
      </c>
      <c r="R447" s="229">
        <f>Q447*H447</f>
        <v>14.7813458</v>
      </c>
      <c r="S447" s="229">
        <v>0</v>
      </c>
      <c r="T447" s="230">
        <f>S447*H447</f>
        <v>0</v>
      </c>
      <c r="AR447" s="23" t="s">
        <v>147</v>
      </c>
      <c r="AT447" s="23" t="s">
        <v>142</v>
      </c>
      <c r="AU447" s="23" t="s">
        <v>86</v>
      </c>
      <c r="AY447" s="23" t="s">
        <v>140</v>
      </c>
      <c r="BE447" s="231">
        <f>IF(N447="základní",J447,0)</f>
        <v>0</v>
      </c>
      <c r="BF447" s="231">
        <f>IF(N447="snížená",J447,0)</f>
        <v>0</v>
      </c>
      <c r="BG447" s="231">
        <f>IF(N447="zákl. přenesená",J447,0)</f>
        <v>0</v>
      </c>
      <c r="BH447" s="231">
        <f>IF(N447="sníž. přenesená",J447,0)</f>
        <v>0</v>
      </c>
      <c r="BI447" s="231">
        <f>IF(N447="nulová",J447,0)</f>
        <v>0</v>
      </c>
      <c r="BJ447" s="23" t="s">
        <v>24</v>
      </c>
      <c r="BK447" s="231">
        <f>ROUND(I447*H447,2)</f>
        <v>0</v>
      </c>
      <c r="BL447" s="23" t="s">
        <v>147</v>
      </c>
      <c r="BM447" s="23" t="s">
        <v>713</v>
      </c>
    </row>
    <row r="448" s="11" customFormat="1">
      <c r="B448" s="235"/>
      <c r="C448" s="236"/>
      <c r="D448" s="232" t="s">
        <v>151</v>
      </c>
      <c r="E448" s="237" t="s">
        <v>22</v>
      </c>
      <c r="F448" s="238" t="s">
        <v>714</v>
      </c>
      <c r="G448" s="236"/>
      <c r="H448" s="239">
        <v>24.202000000000002</v>
      </c>
      <c r="I448" s="240"/>
      <c r="J448" s="236"/>
      <c r="K448" s="236"/>
      <c r="L448" s="241"/>
      <c r="M448" s="242"/>
      <c r="N448" s="243"/>
      <c r="O448" s="243"/>
      <c r="P448" s="243"/>
      <c r="Q448" s="243"/>
      <c r="R448" s="243"/>
      <c r="S448" s="243"/>
      <c r="T448" s="244"/>
      <c r="AT448" s="245" t="s">
        <v>151</v>
      </c>
      <c r="AU448" s="245" t="s">
        <v>86</v>
      </c>
      <c r="AV448" s="11" t="s">
        <v>86</v>
      </c>
      <c r="AW448" s="11" t="s">
        <v>39</v>
      </c>
      <c r="AX448" s="11" t="s">
        <v>76</v>
      </c>
      <c r="AY448" s="245" t="s">
        <v>140</v>
      </c>
    </row>
    <row r="449" s="11" customFormat="1">
      <c r="B449" s="235"/>
      <c r="C449" s="236"/>
      <c r="D449" s="232" t="s">
        <v>151</v>
      </c>
      <c r="E449" s="237" t="s">
        <v>22</v>
      </c>
      <c r="F449" s="238" t="s">
        <v>715</v>
      </c>
      <c r="G449" s="236"/>
      <c r="H449" s="239">
        <v>22.533000000000001</v>
      </c>
      <c r="I449" s="240"/>
      <c r="J449" s="236"/>
      <c r="K449" s="236"/>
      <c r="L449" s="241"/>
      <c r="M449" s="242"/>
      <c r="N449" s="243"/>
      <c r="O449" s="243"/>
      <c r="P449" s="243"/>
      <c r="Q449" s="243"/>
      <c r="R449" s="243"/>
      <c r="S449" s="243"/>
      <c r="T449" s="244"/>
      <c r="AT449" s="245" t="s">
        <v>151</v>
      </c>
      <c r="AU449" s="245" t="s">
        <v>86</v>
      </c>
      <c r="AV449" s="11" t="s">
        <v>86</v>
      </c>
      <c r="AW449" s="11" t="s">
        <v>39</v>
      </c>
      <c r="AX449" s="11" t="s">
        <v>76</v>
      </c>
      <c r="AY449" s="245" t="s">
        <v>140</v>
      </c>
    </row>
    <row r="450" s="12" customFormat="1">
      <c r="B450" s="246"/>
      <c r="C450" s="247"/>
      <c r="D450" s="232" t="s">
        <v>151</v>
      </c>
      <c r="E450" s="248" t="s">
        <v>22</v>
      </c>
      <c r="F450" s="249" t="s">
        <v>158</v>
      </c>
      <c r="G450" s="247"/>
      <c r="H450" s="250">
        <v>46.734999999999999</v>
      </c>
      <c r="I450" s="251"/>
      <c r="J450" s="247"/>
      <c r="K450" s="247"/>
      <c r="L450" s="252"/>
      <c r="M450" s="253"/>
      <c r="N450" s="254"/>
      <c r="O450" s="254"/>
      <c r="P450" s="254"/>
      <c r="Q450" s="254"/>
      <c r="R450" s="254"/>
      <c r="S450" s="254"/>
      <c r="T450" s="255"/>
      <c r="AT450" s="256" t="s">
        <v>151</v>
      </c>
      <c r="AU450" s="256" t="s">
        <v>86</v>
      </c>
      <c r="AV450" s="12" t="s">
        <v>147</v>
      </c>
      <c r="AW450" s="12" t="s">
        <v>39</v>
      </c>
      <c r="AX450" s="12" t="s">
        <v>24</v>
      </c>
      <c r="AY450" s="256" t="s">
        <v>140</v>
      </c>
    </row>
    <row r="451" s="1" customFormat="1" ht="38.25" customHeight="1">
      <c r="B451" s="45"/>
      <c r="C451" s="220" t="s">
        <v>716</v>
      </c>
      <c r="D451" s="220" t="s">
        <v>142</v>
      </c>
      <c r="E451" s="221" t="s">
        <v>717</v>
      </c>
      <c r="F451" s="222" t="s">
        <v>718</v>
      </c>
      <c r="G451" s="223" t="s">
        <v>145</v>
      </c>
      <c r="H451" s="224">
        <v>78.390000000000001</v>
      </c>
      <c r="I451" s="225"/>
      <c r="J451" s="226">
        <f>ROUND(I451*H451,2)</f>
        <v>0</v>
      </c>
      <c r="K451" s="222" t="s">
        <v>146</v>
      </c>
      <c r="L451" s="71"/>
      <c r="M451" s="227" t="s">
        <v>22</v>
      </c>
      <c r="N451" s="228" t="s">
        <v>47</v>
      </c>
      <c r="O451" s="46"/>
      <c r="P451" s="229">
        <f>O451*H451</f>
        <v>0</v>
      </c>
      <c r="Q451" s="229">
        <v>0.15826000000000001</v>
      </c>
      <c r="R451" s="229">
        <f>Q451*H451</f>
        <v>12.406001400000001</v>
      </c>
      <c r="S451" s="229">
        <v>0</v>
      </c>
      <c r="T451" s="230">
        <f>S451*H451</f>
        <v>0</v>
      </c>
      <c r="AR451" s="23" t="s">
        <v>147</v>
      </c>
      <c r="AT451" s="23" t="s">
        <v>142</v>
      </c>
      <c r="AU451" s="23" t="s">
        <v>86</v>
      </c>
      <c r="AY451" s="23" t="s">
        <v>140</v>
      </c>
      <c r="BE451" s="231">
        <f>IF(N451="základní",J451,0)</f>
        <v>0</v>
      </c>
      <c r="BF451" s="231">
        <f>IF(N451="snížená",J451,0)</f>
        <v>0</v>
      </c>
      <c r="BG451" s="231">
        <f>IF(N451="zákl. přenesená",J451,0)</f>
        <v>0</v>
      </c>
      <c r="BH451" s="231">
        <f>IF(N451="sníž. přenesená",J451,0)</f>
        <v>0</v>
      </c>
      <c r="BI451" s="231">
        <f>IF(N451="nulová",J451,0)</f>
        <v>0</v>
      </c>
      <c r="BJ451" s="23" t="s">
        <v>24</v>
      </c>
      <c r="BK451" s="231">
        <f>ROUND(I451*H451,2)</f>
        <v>0</v>
      </c>
      <c r="BL451" s="23" t="s">
        <v>147</v>
      </c>
      <c r="BM451" s="23" t="s">
        <v>719</v>
      </c>
    </row>
    <row r="452" s="1" customFormat="1">
      <c r="B452" s="45"/>
      <c r="C452" s="73"/>
      <c r="D452" s="232" t="s">
        <v>149</v>
      </c>
      <c r="E452" s="73"/>
      <c r="F452" s="233" t="s">
        <v>720</v>
      </c>
      <c r="G452" s="73"/>
      <c r="H452" s="73"/>
      <c r="I452" s="190"/>
      <c r="J452" s="73"/>
      <c r="K452" s="73"/>
      <c r="L452" s="71"/>
      <c r="M452" s="234"/>
      <c r="N452" s="46"/>
      <c r="O452" s="46"/>
      <c r="P452" s="46"/>
      <c r="Q452" s="46"/>
      <c r="R452" s="46"/>
      <c r="S452" s="46"/>
      <c r="T452" s="94"/>
      <c r="AT452" s="23" t="s">
        <v>149</v>
      </c>
      <c r="AU452" s="23" t="s">
        <v>86</v>
      </c>
    </row>
    <row r="453" s="11" customFormat="1">
      <c r="B453" s="235"/>
      <c r="C453" s="236"/>
      <c r="D453" s="232" t="s">
        <v>151</v>
      </c>
      <c r="E453" s="237" t="s">
        <v>22</v>
      </c>
      <c r="F453" s="238" t="s">
        <v>721</v>
      </c>
      <c r="G453" s="236"/>
      <c r="H453" s="239">
        <v>40.084000000000003</v>
      </c>
      <c r="I453" s="240"/>
      <c r="J453" s="236"/>
      <c r="K453" s="236"/>
      <c r="L453" s="241"/>
      <c r="M453" s="242"/>
      <c r="N453" s="243"/>
      <c r="O453" s="243"/>
      <c r="P453" s="243"/>
      <c r="Q453" s="243"/>
      <c r="R453" s="243"/>
      <c r="S453" s="243"/>
      <c r="T453" s="244"/>
      <c r="AT453" s="245" t="s">
        <v>151</v>
      </c>
      <c r="AU453" s="245" t="s">
        <v>86</v>
      </c>
      <c r="AV453" s="11" t="s">
        <v>86</v>
      </c>
      <c r="AW453" s="11" t="s">
        <v>39</v>
      </c>
      <c r="AX453" s="11" t="s">
        <v>76</v>
      </c>
      <c r="AY453" s="245" t="s">
        <v>140</v>
      </c>
    </row>
    <row r="454" s="11" customFormat="1">
      <c r="B454" s="235"/>
      <c r="C454" s="236"/>
      <c r="D454" s="232" t="s">
        <v>151</v>
      </c>
      <c r="E454" s="237" t="s">
        <v>22</v>
      </c>
      <c r="F454" s="238" t="s">
        <v>722</v>
      </c>
      <c r="G454" s="236"/>
      <c r="H454" s="239">
        <v>38.305999999999997</v>
      </c>
      <c r="I454" s="240"/>
      <c r="J454" s="236"/>
      <c r="K454" s="236"/>
      <c r="L454" s="241"/>
      <c r="M454" s="242"/>
      <c r="N454" s="243"/>
      <c r="O454" s="243"/>
      <c r="P454" s="243"/>
      <c r="Q454" s="243"/>
      <c r="R454" s="243"/>
      <c r="S454" s="243"/>
      <c r="T454" s="244"/>
      <c r="AT454" s="245" t="s">
        <v>151</v>
      </c>
      <c r="AU454" s="245" t="s">
        <v>86</v>
      </c>
      <c r="AV454" s="11" t="s">
        <v>86</v>
      </c>
      <c r="AW454" s="11" t="s">
        <v>39</v>
      </c>
      <c r="AX454" s="11" t="s">
        <v>76</v>
      </c>
      <c r="AY454" s="245" t="s">
        <v>140</v>
      </c>
    </row>
    <row r="455" s="12" customFormat="1">
      <c r="B455" s="246"/>
      <c r="C455" s="247"/>
      <c r="D455" s="232" t="s">
        <v>151</v>
      </c>
      <c r="E455" s="248" t="s">
        <v>22</v>
      </c>
      <c r="F455" s="249" t="s">
        <v>158</v>
      </c>
      <c r="G455" s="247"/>
      <c r="H455" s="250">
        <v>78.390000000000001</v>
      </c>
      <c r="I455" s="251"/>
      <c r="J455" s="247"/>
      <c r="K455" s="247"/>
      <c r="L455" s="252"/>
      <c r="M455" s="253"/>
      <c r="N455" s="254"/>
      <c r="O455" s="254"/>
      <c r="P455" s="254"/>
      <c r="Q455" s="254"/>
      <c r="R455" s="254"/>
      <c r="S455" s="254"/>
      <c r="T455" s="255"/>
      <c r="AT455" s="256" t="s">
        <v>151</v>
      </c>
      <c r="AU455" s="256" t="s">
        <v>86</v>
      </c>
      <c r="AV455" s="12" t="s">
        <v>147</v>
      </c>
      <c r="AW455" s="12" t="s">
        <v>39</v>
      </c>
      <c r="AX455" s="12" t="s">
        <v>24</v>
      </c>
      <c r="AY455" s="256" t="s">
        <v>140</v>
      </c>
    </row>
    <row r="456" s="1" customFormat="1" ht="25.5" customHeight="1">
      <c r="B456" s="45"/>
      <c r="C456" s="220" t="s">
        <v>723</v>
      </c>
      <c r="D456" s="220" t="s">
        <v>142</v>
      </c>
      <c r="E456" s="221" t="s">
        <v>724</v>
      </c>
      <c r="F456" s="222" t="s">
        <v>725</v>
      </c>
      <c r="G456" s="223" t="s">
        <v>145</v>
      </c>
      <c r="H456" s="224">
        <v>65.957999999999998</v>
      </c>
      <c r="I456" s="225"/>
      <c r="J456" s="226">
        <f>ROUND(I456*H456,2)</f>
        <v>0</v>
      </c>
      <c r="K456" s="222" t="s">
        <v>146</v>
      </c>
      <c r="L456" s="71"/>
      <c r="M456" s="227" t="s">
        <v>22</v>
      </c>
      <c r="N456" s="228" t="s">
        <v>47</v>
      </c>
      <c r="O456" s="46"/>
      <c r="P456" s="229">
        <f>O456*H456</f>
        <v>0</v>
      </c>
      <c r="Q456" s="229">
        <v>0.40868640000000001</v>
      </c>
      <c r="R456" s="229">
        <f>Q456*H456</f>
        <v>26.956137571199999</v>
      </c>
      <c r="S456" s="229">
        <v>0</v>
      </c>
      <c r="T456" s="230">
        <f>S456*H456</f>
        <v>0</v>
      </c>
      <c r="AR456" s="23" t="s">
        <v>147</v>
      </c>
      <c r="AT456" s="23" t="s">
        <v>142</v>
      </c>
      <c r="AU456" s="23" t="s">
        <v>86</v>
      </c>
      <c r="AY456" s="23" t="s">
        <v>140</v>
      </c>
      <c r="BE456" s="231">
        <f>IF(N456="základní",J456,0)</f>
        <v>0</v>
      </c>
      <c r="BF456" s="231">
        <f>IF(N456="snížená",J456,0)</f>
        <v>0</v>
      </c>
      <c r="BG456" s="231">
        <f>IF(N456="zákl. přenesená",J456,0)</f>
        <v>0</v>
      </c>
      <c r="BH456" s="231">
        <f>IF(N456="sníž. přenesená",J456,0)</f>
        <v>0</v>
      </c>
      <c r="BI456" s="231">
        <f>IF(N456="nulová",J456,0)</f>
        <v>0</v>
      </c>
      <c r="BJ456" s="23" t="s">
        <v>24</v>
      </c>
      <c r="BK456" s="231">
        <f>ROUND(I456*H456,2)</f>
        <v>0</v>
      </c>
      <c r="BL456" s="23" t="s">
        <v>147</v>
      </c>
      <c r="BM456" s="23" t="s">
        <v>726</v>
      </c>
    </row>
    <row r="457" s="1" customFormat="1">
      <c r="B457" s="45"/>
      <c r="C457" s="73"/>
      <c r="D457" s="232" t="s">
        <v>149</v>
      </c>
      <c r="E457" s="73"/>
      <c r="F457" s="233" t="s">
        <v>727</v>
      </c>
      <c r="G457" s="73"/>
      <c r="H457" s="73"/>
      <c r="I457" s="190"/>
      <c r="J457" s="73"/>
      <c r="K457" s="73"/>
      <c r="L457" s="71"/>
      <c r="M457" s="234"/>
      <c r="N457" s="46"/>
      <c r="O457" s="46"/>
      <c r="P457" s="46"/>
      <c r="Q457" s="46"/>
      <c r="R457" s="46"/>
      <c r="S457" s="46"/>
      <c r="T457" s="94"/>
      <c r="AT457" s="23" t="s">
        <v>149</v>
      </c>
      <c r="AU457" s="23" t="s">
        <v>86</v>
      </c>
    </row>
    <row r="458" s="11" customFormat="1">
      <c r="B458" s="235"/>
      <c r="C458" s="236"/>
      <c r="D458" s="232" t="s">
        <v>151</v>
      </c>
      <c r="E458" s="237" t="s">
        <v>22</v>
      </c>
      <c r="F458" s="238" t="s">
        <v>728</v>
      </c>
      <c r="G458" s="236"/>
      <c r="H458" s="239">
        <v>34.411999999999999</v>
      </c>
      <c r="I458" s="240"/>
      <c r="J458" s="236"/>
      <c r="K458" s="236"/>
      <c r="L458" s="241"/>
      <c r="M458" s="242"/>
      <c r="N458" s="243"/>
      <c r="O458" s="243"/>
      <c r="P458" s="243"/>
      <c r="Q458" s="243"/>
      <c r="R458" s="243"/>
      <c r="S458" s="243"/>
      <c r="T458" s="244"/>
      <c r="AT458" s="245" t="s">
        <v>151</v>
      </c>
      <c r="AU458" s="245" t="s">
        <v>86</v>
      </c>
      <c r="AV458" s="11" t="s">
        <v>86</v>
      </c>
      <c r="AW458" s="11" t="s">
        <v>39</v>
      </c>
      <c r="AX458" s="11" t="s">
        <v>76</v>
      </c>
      <c r="AY458" s="245" t="s">
        <v>140</v>
      </c>
    </row>
    <row r="459" s="11" customFormat="1">
      <c r="B459" s="235"/>
      <c r="C459" s="236"/>
      <c r="D459" s="232" t="s">
        <v>151</v>
      </c>
      <c r="E459" s="237" t="s">
        <v>22</v>
      </c>
      <c r="F459" s="238" t="s">
        <v>729</v>
      </c>
      <c r="G459" s="236"/>
      <c r="H459" s="239">
        <v>31.545999999999999</v>
      </c>
      <c r="I459" s="240"/>
      <c r="J459" s="236"/>
      <c r="K459" s="236"/>
      <c r="L459" s="241"/>
      <c r="M459" s="242"/>
      <c r="N459" s="243"/>
      <c r="O459" s="243"/>
      <c r="P459" s="243"/>
      <c r="Q459" s="243"/>
      <c r="R459" s="243"/>
      <c r="S459" s="243"/>
      <c r="T459" s="244"/>
      <c r="AT459" s="245" t="s">
        <v>151</v>
      </c>
      <c r="AU459" s="245" t="s">
        <v>86</v>
      </c>
      <c r="AV459" s="11" t="s">
        <v>86</v>
      </c>
      <c r="AW459" s="11" t="s">
        <v>39</v>
      </c>
      <c r="AX459" s="11" t="s">
        <v>76</v>
      </c>
      <c r="AY459" s="245" t="s">
        <v>140</v>
      </c>
    </row>
    <row r="460" s="12" customFormat="1">
      <c r="B460" s="246"/>
      <c r="C460" s="247"/>
      <c r="D460" s="232" t="s">
        <v>151</v>
      </c>
      <c r="E460" s="248" t="s">
        <v>22</v>
      </c>
      <c r="F460" s="249" t="s">
        <v>158</v>
      </c>
      <c r="G460" s="247"/>
      <c r="H460" s="250">
        <v>65.957999999999998</v>
      </c>
      <c r="I460" s="251"/>
      <c r="J460" s="247"/>
      <c r="K460" s="247"/>
      <c r="L460" s="252"/>
      <c r="M460" s="253"/>
      <c r="N460" s="254"/>
      <c r="O460" s="254"/>
      <c r="P460" s="254"/>
      <c r="Q460" s="254"/>
      <c r="R460" s="254"/>
      <c r="S460" s="254"/>
      <c r="T460" s="255"/>
      <c r="AT460" s="256" t="s">
        <v>151</v>
      </c>
      <c r="AU460" s="256" t="s">
        <v>86</v>
      </c>
      <c r="AV460" s="12" t="s">
        <v>147</v>
      </c>
      <c r="AW460" s="12" t="s">
        <v>39</v>
      </c>
      <c r="AX460" s="12" t="s">
        <v>24</v>
      </c>
      <c r="AY460" s="256" t="s">
        <v>140</v>
      </c>
    </row>
    <row r="461" s="1" customFormat="1" ht="25.5" customHeight="1">
      <c r="B461" s="45"/>
      <c r="C461" s="220" t="s">
        <v>730</v>
      </c>
      <c r="D461" s="220" t="s">
        <v>142</v>
      </c>
      <c r="E461" s="221" t="s">
        <v>731</v>
      </c>
      <c r="F461" s="222" t="s">
        <v>732</v>
      </c>
      <c r="G461" s="223" t="s">
        <v>145</v>
      </c>
      <c r="H461" s="224">
        <v>85.176000000000002</v>
      </c>
      <c r="I461" s="225"/>
      <c r="J461" s="226">
        <f>ROUND(I461*H461,2)</f>
        <v>0</v>
      </c>
      <c r="K461" s="222" t="s">
        <v>146</v>
      </c>
      <c r="L461" s="71"/>
      <c r="M461" s="227" t="s">
        <v>22</v>
      </c>
      <c r="N461" s="228" t="s">
        <v>47</v>
      </c>
      <c r="O461" s="46"/>
      <c r="P461" s="229">
        <f>O461*H461</f>
        <v>0</v>
      </c>
      <c r="Q461" s="229">
        <v>0.0052399999999999999</v>
      </c>
      <c r="R461" s="229">
        <f>Q461*H461</f>
        <v>0.44632223999999998</v>
      </c>
      <c r="S461" s="229">
        <v>0</v>
      </c>
      <c r="T461" s="230">
        <f>S461*H461</f>
        <v>0</v>
      </c>
      <c r="AR461" s="23" t="s">
        <v>147</v>
      </c>
      <c r="AT461" s="23" t="s">
        <v>142</v>
      </c>
      <c r="AU461" s="23" t="s">
        <v>86</v>
      </c>
      <c r="AY461" s="23" t="s">
        <v>140</v>
      </c>
      <c r="BE461" s="231">
        <f>IF(N461="základní",J461,0)</f>
        <v>0</v>
      </c>
      <c r="BF461" s="231">
        <f>IF(N461="snížená",J461,0)</f>
        <v>0</v>
      </c>
      <c r="BG461" s="231">
        <f>IF(N461="zákl. přenesená",J461,0)</f>
        <v>0</v>
      </c>
      <c r="BH461" s="231">
        <f>IF(N461="sníž. přenesená",J461,0)</f>
        <v>0</v>
      </c>
      <c r="BI461" s="231">
        <f>IF(N461="nulová",J461,0)</f>
        <v>0</v>
      </c>
      <c r="BJ461" s="23" t="s">
        <v>24</v>
      </c>
      <c r="BK461" s="231">
        <f>ROUND(I461*H461,2)</f>
        <v>0</v>
      </c>
      <c r="BL461" s="23" t="s">
        <v>147</v>
      </c>
      <c r="BM461" s="23" t="s">
        <v>733</v>
      </c>
    </row>
    <row r="462" s="11" customFormat="1">
      <c r="B462" s="235"/>
      <c r="C462" s="236"/>
      <c r="D462" s="232" t="s">
        <v>151</v>
      </c>
      <c r="E462" s="237" t="s">
        <v>22</v>
      </c>
      <c r="F462" s="238" t="s">
        <v>734</v>
      </c>
      <c r="G462" s="236"/>
      <c r="H462" s="239">
        <v>43.865000000000002</v>
      </c>
      <c r="I462" s="240"/>
      <c r="J462" s="236"/>
      <c r="K462" s="236"/>
      <c r="L462" s="241"/>
      <c r="M462" s="242"/>
      <c r="N462" s="243"/>
      <c r="O462" s="243"/>
      <c r="P462" s="243"/>
      <c r="Q462" s="243"/>
      <c r="R462" s="243"/>
      <c r="S462" s="243"/>
      <c r="T462" s="244"/>
      <c r="AT462" s="245" t="s">
        <v>151</v>
      </c>
      <c r="AU462" s="245" t="s">
        <v>86</v>
      </c>
      <c r="AV462" s="11" t="s">
        <v>86</v>
      </c>
      <c r="AW462" s="11" t="s">
        <v>39</v>
      </c>
      <c r="AX462" s="11" t="s">
        <v>76</v>
      </c>
      <c r="AY462" s="245" t="s">
        <v>140</v>
      </c>
    </row>
    <row r="463" s="11" customFormat="1">
      <c r="B463" s="235"/>
      <c r="C463" s="236"/>
      <c r="D463" s="232" t="s">
        <v>151</v>
      </c>
      <c r="E463" s="237" t="s">
        <v>22</v>
      </c>
      <c r="F463" s="238" t="s">
        <v>735</v>
      </c>
      <c r="G463" s="236"/>
      <c r="H463" s="239">
        <v>41.311</v>
      </c>
      <c r="I463" s="240"/>
      <c r="J463" s="236"/>
      <c r="K463" s="236"/>
      <c r="L463" s="241"/>
      <c r="M463" s="242"/>
      <c r="N463" s="243"/>
      <c r="O463" s="243"/>
      <c r="P463" s="243"/>
      <c r="Q463" s="243"/>
      <c r="R463" s="243"/>
      <c r="S463" s="243"/>
      <c r="T463" s="244"/>
      <c r="AT463" s="245" t="s">
        <v>151</v>
      </c>
      <c r="AU463" s="245" t="s">
        <v>86</v>
      </c>
      <c r="AV463" s="11" t="s">
        <v>86</v>
      </c>
      <c r="AW463" s="11" t="s">
        <v>39</v>
      </c>
      <c r="AX463" s="11" t="s">
        <v>76</v>
      </c>
      <c r="AY463" s="245" t="s">
        <v>140</v>
      </c>
    </row>
    <row r="464" s="12" customFormat="1">
      <c r="B464" s="246"/>
      <c r="C464" s="247"/>
      <c r="D464" s="232" t="s">
        <v>151</v>
      </c>
      <c r="E464" s="248" t="s">
        <v>22</v>
      </c>
      <c r="F464" s="249" t="s">
        <v>158</v>
      </c>
      <c r="G464" s="247"/>
      <c r="H464" s="250">
        <v>85.176000000000002</v>
      </c>
      <c r="I464" s="251"/>
      <c r="J464" s="247"/>
      <c r="K464" s="247"/>
      <c r="L464" s="252"/>
      <c r="M464" s="253"/>
      <c r="N464" s="254"/>
      <c r="O464" s="254"/>
      <c r="P464" s="254"/>
      <c r="Q464" s="254"/>
      <c r="R464" s="254"/>
      <c r="S464" s="254"/>
      <c r="T464" s="255"/>
      <c r="AT464" s="256" t="s">
        <v>151</v>
      </c>
      <c r="AU464" s="256" t="s">
        <v>86</v>
      </c>
      <c r="AV464" s="12" t="s">
        <v>147</v>
      </c>
      <c r="AW464" s="12" t="s">
        <v>39</v>
      </c>
      <c r="AX464" s="12" t="s">
        <v>24</v>
      </c>
      <c r="AY464" s="256" t="s">
        <v>140</v>
      </c>
    </row>
    <row r="465" s="1" customFormat="1" ht="25.5" customHeight="1">
      <c r="B465" s="45"/>
      <c r="C465" s="220" t="s">
        <v>30</v>
      </c>
      <c r="D465" s="220" t="s">
        <v>142</v>
      </c>
      <c r="E465" s="221" t="s">
        <v>736</v>
      </c>
      <c r="F465" s="222" t="s">
        <v>737</v>
      </c>
      <c r="G465" s="223" t="s">
        <v>145</v>
      </c>
      <c r="H465" s="224">
        <v>65.957999999999998</v>
      </c>
      <c r="I465" s="225"/>
      <c r="J465" s="226">
        <f>ROUND(I465*H465,2)</f>
        <v>0</v>
      </c>
      <c r="K465" s="222" t="s">
        <v>146</v>
      </c>
      <c r="L465" s="71"/>
      <c r="M465" s="227" t="s">
        <v>22</v>
      </c>
      <c r="N465" s="228" t="s">
        <v>47</v>
      </c>
      <c r="O465" s="46"/>
      <c r="P465" s="229">
        <f>O465*H465</f>
        <v>0</v>
      </c>
      <c r="Q465" s="229">
        <v>0.0060099999999999997</v>
      </c>
      <c r="R465" s="229">
        <f>Q465*H465</f>
        <v>0.39640757999999998</v>
      </c>
      <c r="S465" s="229">
        <v>0</v>
      </c>
      <c r="T465" s="230">
        <f>S465*H465</f>
        <v>0</v>
      </c>
      <c r="AR465" s="23" t="s">
        <v>147</v>
      </c>
      <c r="AT465" s="23" t="s">
        <v>142</v>
      </c>
      <c r="AU465" s="23" t="s">
        <v>86</v>
      </c>
      <c r="AY465" s="23" t="s">
        <v>140</v>
      </c>
      <c r="BE465" s="231">
        <f>IF(N465="základní",J465,0)</f>
        <v>0</v>
      </c>
      <c r="BF465" s="231">
        <f>IF(N465="snížená",J465,0)</f>
        <v>0</v>
      </c>
      <c r="BG465" s="231">
        <f>IF(N465="zákl. přenesená",J465,0)</f>
        <v>0</v>
      </c>
      <c r="BH465" s="231">
        <f>IF(N465="sníž. přenesená",J465,0)</f>
        <v>0</v>
      </c>
      <c r="BI465" s="231">
        <f>IF(N465="nulová",J465,0)</f>
        <v>0</v>
      </c>
      <c r="BJ465" s="23" t="s">
        <v>24</v>
      </c>
      <c r="BK465" s="231">
        <f>ROUND(I465*H465,2)</f>
        <v>0</v>
      </c>
      <c r="BL465" s="23" t="s">
        <v>147</v>
      </c>
      <c r="BM465" s="23" t="s">
        <v>738</v>
      </c>
    </row>
    <row r="466" s="11" customFormat="1">
      <c r="B466" s="235"/>
      <c r="C466" s="236"/>
      <c r="D466" s="232" t="s">
        <v>151</v>
      </c>
      <c r="E466" s="237" t="s">
        <v>22</v>
      </c>
      <c r="F466" s="238" t="s">
        <v>728</v>
      </c>
      <c r="G466" s="236"/>
      <c r="H466" s="239">
        <v>34.411999999999999</v>
      </c>
      <c r="I466" s="240"/>
      <c r="J466" s="236"/>
      <c r="K466" s="236"/>
      <c r="L466" s="241"/>
      <c r="M466" s="242"/>
      <c r="N466" s="243"/>
      <c r="O466" s="243"/>
      <c r="P466" s="243"/>
      <c r="Q466" s="243"/>
      <c r="R466" s="243"/>
      <c r="S466" s="243"/>
      <c r="T466" s="244"/>
      <c r="AT466" s="245" t="s">
        <v>151</v>
      </c>
      <c r="AU466" s="245" t="s">
        <v>86</v>
      </c>
      <c r="AV466" s="11" t="s">
        <v>86</v>
      </c>
      <c r="AW466" s="11" t="s">
        <v>39</v>
      </c>
      <c r="AX466" s="11" t="s">
        <v>76</v>
      </c>
      <c r="AY466" s="245" t="s">
        <v>140</v>
      </c>
    </row>
    <row r="467" s="11" customFormat="1">
      <c r="B467" s="235"/>
      <c r="C467" s="236"/>
      <c r="D467" s="232" t="s">
        <v>151</v>
      </c>
      <c r="E467" s="237" t="s">
        <v>22</v>
      </c>
      <c r="F467" s="238" t="s">
        <v>729</v>
      </c>
      <c r="G467" s="236"/>
      <c r="H467" s="239">
        <v>31.545999999999999</v>
      </c>
      <c r="I467" s="240"/>
      <c r="J467" s="236"/>
      <c r="K467" s="236"/>
      <c r="L467" s="241"/>
      <c r="M467" s="242"/>
      <c r="N467" s="243"/>
      <c r="O467" s="243"/>
      <c r="P467" s="243"/>
      <c r="Q467" s="243"/>
      <c r="R467" s="243"/>
      <c r="S467" s="243"/>
      <c r="T467" s="244"/>
      <c r="AT467" s="245" t="s">
        <v>151</v>
      </c>
      <c r="AU467" s="245" t="s">
        <v>86</v>
      </c>
      <c r="AV467" s="11" t="s">
        <v>86</v>
      </c>
      <c r="AW467" s="11" t="s">
        <v>39</v>
      </c>
      <c r="AX467" s="11" t="s">
        <v>76</v>
      </c>
      <c r="AY467" s="245" t="s">
        <v>140</v>
      </c>
    </row>
    <row r="468" s="12" customFormat="1">
      <c r="B468" s="246"/>
      <c r="C468" s="247"/>
      <c r="D468" s="232" t="s">
        <v>151</v>
      </c>
      <c r="E468" s="248" t="s">
        <v>22</v>
      </c>
      <c r="F468" s="249" t="s">
        <v>158</v>
      </c>
      <c r="G468" s="247"/>
      <c r="H468" s="250">
        <v>65.957999999999998</v>
      </c>
      <c r="I468" s="251"/>
      <c r="J468" s="247"/>
      <c r="K468" s="247"/>
      <c r="L468" s="252"/>
      <c r="M468" s="253"/>
      <c r="N468" s="254"/>
      <c r="O468" s="254"/>
      <c r="P468" s="254"/>
      <c r="Q468" s="254"/>
      <c r="R468" s="254"/>
      <c r="S468" s="254"/>
      <c r="T468" s="255"/>
      <c r="AT468" s="256" t="s">
        <v>151</v>
      </c>
      <c r="AU468" s="256" t="s">
        <v>86</v>
      </c>
      <c r="AV468" s="12" t="s">
        <v>147</v>
      </c>
      <c r="AW468" s="12" t="s">
        <v>39</v>
      </c>
      <c r="AX468" s="12" t="s">
        <v>24</v>
      </c>
      <c r="AY468" s="256" t="s">
        <v>140</v>
      </c>
    </row>
    <row r="469" s="1" customFormat="1" ht="25.5" customHeight="1">
      <c r="B469" s="45"/>
      <c r="C469" s="220" t="s">
        <v>739</v>
      </c>
      <c r="D469" s="220" t="s">
        <v>142</v>
      </c>
      <c r="E469" s="221" t="s">
        <v>740</v>
      </c>
      <c r="F469" s="222" t="s">
        <v>741</v>
      </c>
      <c r="G469" s="223" t="s">
        <v>145</v>
      </c>
      <c r="H469" s="224">
        <v>203.756</v>
      </c>
      <c r="I469" s="225"/>
      <c r="J469" s="226">
        <f>ROUND(I469*H469,2)</f>
        <v>0</v>
      </c>
      <c r="K469" s="222" t="s">
        <v>146</v>
      </c>
      <c r="L469" s="71"/>
      <c r="M469" s="227" t="s">
        <v>22</v>
      </c>
      <c r="N469" s="228" t="s">
        <v>47</v>
      </c>
      <c r="O469" s="46"/>
      <c r="P469" s="229">
        <f>O469*H469</f>
        <v>0</v>
      </c>
      <c r="Q469" s="229">
        <v>0.00071000000000000002</v>
      </c>
      <c r="R469" s="229">
        <f>Q469*H469</f>
        <v>0.14466676000000001</v>
      </c>
      <c r="S469" s="229">
        <v>0</v>
      </c>
      <c r="T469" s="230">
        <f>S469*H469</f>
        <v>0</v>
      </c>
      <c r="AR469" s="23" t="s">
        <v>147</v>
      </c>
      <c r="AT469" s="23" t="s">
        <v>142</v>
      </c>
      <c r="AU469" s="23" t="s">
        <v>86</v>
      </c>
      <c r="AY469" s="23" t="s">
        <v>140</v>
      </c>
      <c r="BE469" s="231">
        <f>IF(N469="základní",J469,0)</f>
        <v>0</v>
      </c>
      <c r="BF469" s="231">
        <f>IF(N469="snížená",J469,0)</f>
        <v>0</v>
      </c>
      <c r="BG469" s="231">
        <f>IF(N469="zákl. přenesená",J469,0)</f>
        <v>0</v>
      </c>
      <c r="BH469" s="231">
        <f>IF(N469="sníž. přenesená",J469,0)</f>
        <v>0</v>
      </c>
      <c r="BI469" s="231">
        <f>IF(N469="nulová",J469,0)</f>
        <v>0</v>
      </c>
      <c r="BJ469" s="23" t="s">
        <v>24</v>
      </c>
      <c r="BK469" s="231">
        <f>ROUND(I469*H469,2)</f>
        <v>0</v>
      </c>
      <c r="BL469" s="23" t="s">
        <v>147</v>
      </c>
      <c r="BM469" s="23" t="s">
        <v>742</v>
      </c>
    </row>
    <row r="470" s="13" customFormat="1">
      <c r="B470" s="267"/>
      <c r="C470" s="268"/>
      <c r="D470" s="232" t="s">
        <v>151</v>
      </c>
      <c r="E470" s="269" t="s">
        <v>22</v>
      </c>
      <c r="F470" s="270" t="s">
        <v>743</v>
      </c>
      <c r="G470" s="268"/>
      <c r="H470" s="269" t="s">
        <v>22</v>
      </c>
      <c r="I470" s="271"/>
      <c r="J470" s="268"/>
      <c r="K470" s="268"/>
      <c r="L470" s="272"/>
      <c r="M470" s="273"/>
      <c r="N470" s="274"/>
      <c r="O470" s="274"/>
      <c r="P470" s="274"/>
      <c r="Q470" s="274"/>
      <c r="R470" s="274"/>
      <c r="S470" s="274"/>
      <c r="T470" s="275"/>
      <c r="AT470" s="276" t="s">
        <v>151</v>
      </c>
      <c r="AU470" s="276" t="s">
        <v>86</v>
      </c>
      <c r="AV470" s="13" t="s">
        <v>24</v>
      </c>
      <c r="AW470" s="13" t="s">
        <v>39</v>
      </c>
      <c r="AX470" s="13" t="s">
        <v>76</v>
      </c>
      <c r="AY470" s="276" t="s">
        <v>140</v>
      </c>
    </row>
    <row r="471" s="11" customFormat="1">
      <c r="B471" s="235"/>
      <c r="C471" s="236"/>
      <c r="D471" s="232" t="s">
        <v>151</v>
      </c>
      <c r="E471" s="237" t="s">
        <v>22</v>
      </c>
      <c r="F471" s="238" t="s">
        <v>744</v>
      </c>
      <c r="G471" s="236"/>
      <c r="H471" s="239">
        <v>114</v>
      </c>
      <c r="I471" s="240"/>
      <c r="J471" s="236"/>
      <c r="K471" s="236"/>
      <c r="L471" s="241"/>
      <c r="M471" s="242"/>
      <c r="N471" s="243"/>
      <c r="O471" s="243"/>
      <c r="P471" s="243"/>
      <c r="Q471" s="243"/>
      <c r="R471" s="243"/>
      <c r="S471" s="243"/>
      <c r="T471" s="244"/>
      <c r="AT471" s="245" t="s">
        <v>151</v>
      </c>
      <c r="AU471" s="245" t="s">
        <v>86</v>
      </c>
      <c r="AV471" s="11" t="s">
        <v>86</v>
      </c>
      <c r="AW471" s="11" t="s">
        <v>39</v>
      </c>
      <c r="AX471" s="11" t="s">
        <v>76</v>
      </c>
      <c r="AY471" s="245" t="s">
        <v>140</v>
      </c>
    </row>
    <row r="472" s="11" customFormat="1">
      <c r="B472" s="235"/>
      <c r="C472" s="236"/>
      <c r="D472" s="232" t="s">
        <v>151</v>
      </c>
      <c r="E472" s="237" t="s">
        <v>22</v>
      </c>
      <c r="F472" s="238" t="s">
        <v>745</v>
      </c>
      <c r="G472" s="236"/>
      <c r="H472" s="239">
        <v>45.832000000000001</v>
      </c>
      <c r="I472" s="240"/>
      <c r="J472" s="236"/>
      <c r="K472" s="236"/>
      <c r="L472" s="241"/>
      <c r="M472" s="242"/>
      <c r="N472" s="243"/>
      <c r="O472" s="243"/>
      <c r="P472" s="243"/>
      <c r="Q472" s="243"/>
      <c r="R472" s="243"/>
      <c r="S472" s="243"/>
      <c r="T472" s="244"/>
      <c r="AT472" s="245" t="s">
        <v>151</v>
      </c>
      <c r="AU472" s="245" t="s">
        <v>86</v>
      </c>
      <c r="AV472" s="11" t="s">
        <v>86</v>
      </c>
      <c r="AW472" s="11" t="s">
        <v>39</v>
      </c>
      <c r="AX472" s="11" t="s">
        <v>76</v>
      </c>
      <c r="AY472" s="245" t="s">
        <v>140</v>
      </c>
    </row>
    <row r="473" s="11" customFormat="1">
      <c r="B473" s="235"/>
      <c r="C473" s="236"/>
      <c r="D473" s="232" t="s">
        <v>151</v>
      </c>
      <c r="E473" s="237" t="s">
        <v>22</v>
      </c>
      <c r="F473" s="238" t="s">
        <v>746</v>
      </c>
      <c r="G473" s="236"/>
      <c r="H473" s="239">
        <v>43.923999999999999</v>
      </c>
      <c r="I473" s="240"/>
      <c r="J473" s="236"/>
      <c r="K473" s="236"/>
      <c r="L473" s="241"/>
      <c r="M473" s="242"/>
      <c r="N473" s="243"/>
      <c r="O473" s="243"/>
      <c r="P473" s="243"/>
      <c r="Q473" s="243"/>
      <c r="R473" s="243"/>
      <c r="S473" s="243"/>
      <c r="T473" s="244"/>
      <c r="AT473" s="245" t="s">
        <v>151</v>
      </c>
      <c r="AU473" s="245" t="s">
        <v>86</v>
      </c>
      <c r="AV473" s="11" t="s">
        <v>86</v>
      </c>
      <c r="AW473" s="11" t="s">
        <v>39</v>
      </c>
      <c r="AX473" s="11" t="s">
        <v>76</v>
      </c>
      <c r="AY473" s="245" t="s">
        <v>140</v>
      </c>
    </row>
    <row r="474" s="12" customFormat="1">
      <c r="B474" s="246"/>
      <c r="C474" s="247"/>
      <c r="D474" s="232" t="s">
        <v>151</v>
      </c>
      <c r="E474" s="248" t="s">
        <v>22</v>
      </c>
      <c r="F474" s="249" t="s">
        <v>158</v>
      </c>
      <c r="G474" s="247"/>
      <c r="H474" s="250">
        <v>203.756</v>
      </c>
      <c r="I474" s="251"/>
      <c r="J474" s="247"/>
      <c r="K474" s="247"/>
      <c r="L474" s="252"/>
      <c r="M474" s="253"/>
      <c r="N474" s="254"/>
      <c r="O474" s="254"/>
      <c r="P474" s="254"/>
      <c r="Q474" s="254"/>
      <c r="R474" s="254"/>
      <c r="S474" s="254"/>
      <c r="T474" s="255"/>
      <c r="AT474" s="256" t="s">
        <v>151</v>
      </c>
      <c r="AU474" s="256" t="s">
        <v>86</v>
      </c>
      <c r="AV474" s="12" t="s">
        <v>147</v>
      </c>
      <c r="AW474" s="12" t="s">
        <v>39</v>
      </c>
      <c r="AX474" s="12" t="s">
        <v>24</v>
      </c>
      <c r="AY474" s="256" t="s">
        <v>140</v>
      </c>
    </row>
    <row r="475" s="1" customFormat="1" ht="25.5" customHeight="1">
      <c r="B475" s="45"/>
      <c r="C475" s="220" t="s">
        <v>747</v>
      </c>
      <c r="D475" s="220" t="s">
        <v>142</v>
      </c>
      <c r="E475" s="221" t="s">
        <v>748</v>
      </c>
      <c r="F475" s="222" t="s">
        <v>749</v>
      </c>
      <c r="G475" s="223" t="s">
        <v>145</v>
      </c>
      <c r="H475" s="224">
        <v>203.756</v>
      </c>
      <c r="I475" s="225"/>
      <c r="J475" s="226">
        <f>ROUND(I475*H475,2)</f>
        <v>0</v>
      </c>
      <c r="K475" s="222" t="s">
        <v>146</v>
      </c>
      <c r="L475" s="71"/>
      <c r="M475" s="227" t="s">
        <v>22</v>
      </c>
      <c r="N475" s="228" t="s">
        <v>47</v>
      </c>
      <c r="O475" s="46"/>
      <c r="P475" s="229">
        <f>O475*H475</f>
        <v>0</v>
      </c>
      <c r="Q475" s="229">
        <v>0.12966</v>
      </c>
      <c r="R475" s="229">
        <f>Q475*H475</f>
        <v>26.41900296</v>
      </c>
      <c r="S475" s="229">
        <v>0</v>
      </c>
      <c r="T475" s="230">
        <f>S475*H475</f>
        <v>0</v>
      </c>
      <c r="AR475" s="23" t="s">
        <v>147</v>
      </c>
      <c r="AT475" s="23" t="s">
        <v>142</v>
      </c>
      <c r="AU475" s="23" t="s">
        <v>86</v>
      </c>
      <c r="AY475" s="23" t="s">
        <v>140</v>
      </c>
      <c r="BE475" s="231">
        <f>IF(N475="základní",J475,0)</f>
        <v>0</v>
      </c>
      <c r="BF475" s="231">
        <f>IF(N475="snížená",J475,0)</f>
        <v>0</v>
      </c>
      <c r="BG475" s="231">
        <f>IF(N475="zákl. přenesená",J475,0)</f>
        <v>0</v>
      </c>
      <c r="BH475" s="231">
        <f>IF(N475="sníž. přenesená",J475,0)</f>
        <v>0</v>
      </c>
      <c r="BI475" s="231">
        <f>IF(N475="nulová",J475,0)</f>
        <v>0</v>
      </c>
      <c r="BJ475" s="23" t="s">
        <v>24</v>
      </c>
      <c r="BK475" s="231">
        <f>ROUND(I475*H475,2)</f>
        <v>0</v>
      </c>
      <c r="BL475" s="23" t="s">
        <v>147</v>
      </c>
      <c r="BM475" s="23" t="s">
        <v>750</v>
      </c>
    </row>
    <row r="476" s="1" customFormat="1">
      <c r="B476" s="45"/>
      <c r="C476" s="73"/>
      <c r="D476" s="232" t="s">
        <v>149</v>
      </c>
      <c r="E476" s="73"/>
      <c r="F476" s="233" t="s">
        <v>751</v>
      </c>
      <c r="G476" s="73"/>
      <c r="H476" s="73"/>
      <c r="I476" s="190"/>
      <c r="J476" s="73"/>
      <c r="K476" s="73"/>
      <c r="L476" s="71"/>
      <c r="M476" s="234"/>
      <c r="N476" s="46"/>
      <c r="O476" s="46"/>
      <c r="P476" s="46"/>
      <c r="Q476" s="46"/>
      <c r="R476" s="46"/>
      <c r="S476" s="46"/>
      <c r="T476" s="94"/>
      <c r="AT476" s="23" t="s">
        <v>149</v>
      </c>
      <c r="AU476" s="23" t="s">
        <v>86</v>
      </c>
    </row>
    <row r="477" s="11" customFormat="1">
      <c r="B477" s="235"/>
      <c r="C477" s="236"/>
      <c r="D477" s="232" t="s">
        <v>151</v>
      </c>
      <c r="E477" s="237" t="s">
        <v>22</v>
      </c>
      <c r="F477" s="238" t="s">
        <v>744</v>
      </c>
      <c r="G477" s="236"/>
      <c r="H477" s="239">
        <v>114</v>
      </c>
      <c r="I477" s="240"/>
      <c r="J477" s="236"/>
      <c r="K477" s="236"/>
      <c r="L477" s="241"/>
      <c r="M477" s="242"/>
      <c r="N477" s="243"/>
      <c r="O477" s="243"/>
      <c r="P477" s="243"/>
      <c r="Q477" s="243"/>
      <c r="R477" s="243"/>
      <c r="S477" s="243"/>
      <c r="T477" s="244"/>
      <c r="AT477" s="245" t="s">
        <v>151</v>
      </c>
      <c r="AU477" s="245" t="s">
        <v>86</v>
      </c>
      <c r="AV477" s="11" t="s">
        <v>86</v>
      </c>
      <c r="AW477" s="11" t="s">
        <v>39</v>
      </c>
      <c r="AX477" s="11" t="s">
        <v>76</v>
      </c>
      <c r="AY477" s="245" t="s">
        <v>140</v>
      </c>
    </row>
    <row r="478" s="11" customFormat="1">
      <c r="B478" s="235"/>
      <c r="C478" s="236"/>
      <c r="D478" s="232" t="s">
        <v>151</v>
      </c>
      <c r="E478" s="237" t="s">
        <v>22</v>
      </c>
      <c r="F478" s="238" t="s">
        <v>745</v>
      </c>
      <c r="G478" s="236"/>
      <c r="H478" s="239">
        <v>45.832000000000001</v>
      </c>
      <c r="I478" s="240"/>
      <c r="J478" s="236"/>
      <c r="K478" s="236"/>
      <c r="L478" s="241"/>
      <c r="M478" s="242"/>
      <c r="N478" s="243"/>
      <c r="O478" s="243"/>
      <c r="P478" s="243"/>
      <c r="Q478" s="243"/>
      <c r="R478" s="243"/>
      <c r="S478" s="243"/>
      <c r="T478" s="244"/>
      <c r="AT478" s="245" t="s">
        <v>151</v>
      </c>
      <c r="AU478" s="245" t="s">
        <v>86</v>
      </c>
      <c r="AV478" s="11" t="s">
        <v>86</v>
      </c>
      <c r="AW478" s="11" t="s">
        <v>39</v>
      </c>
      <c r="AX478" s="11" t="s">
        <v>76</v>
      </c>
      <c r="AY478" s="245" t="s">
        <v>140</v>
      </c>
    </row>
    <row r="479" s="11" customFormat="1">
      <c r="B479" s="235"/>
      <c r="C479" s="236"/>
      <c r="D479" s="232" t="s">
        <v>151</v>
      </c>
      <c r="E479" s="237" t="s">
        <v>22</v>
      </c>
      <c r="F479" s="238" t="s">
        <v>746</v>
      </c>
      <c r="G479" s="236"/>
      <c r="H479" s="239">
        <v>43.923999999999999</v>
      </c>
      <c r="I479" s="240"/>
      <c r="J479" s="236"/>
      <c r="K479" s="236"/>
      <c r="L479" s="241"/>
      <c r="M479" s="242"/>
      <c r="N479" s="243"/>
      <c r="O479" s="243"/>
      <c r="P479" s="243"/>
      <c r="Q479" s="243"/>
      <c r="R479" s="243"/>
      <c r="S479" s="243"/>
      <c r="T479" s="244"/>
      <c r="AT479" s="245" t="s">
        <v>151</v>
      </c>
      <c r="AU479" s="245" t="s">
        <v>86</v>
      </c>
      <c r="AV479" s="11" t="s">
        <v>86</v>
      </c>
      <c r="AW479" s="11" t="s">
        <v>39</v>
      </c>
      <c r="AX479" s="11" t="s">
        <v>76</v>
      </c>
      <c r="AY479" s="245" t="s">
        <v>140</v>
      </c>
    </row>
    <row r="480" s="12" customFormat="1">
      <c r="B480" s="246"/>
      <c r="C480" s="247"/>
      <c r="D480" s="232" t="s">
        <v>151</v>
      </c>
      <c r="E480" s="248" t="s">
        <v>22</v>
      </c>
      <c r="F480" s="249" t="s">
        <v>158</v>
      </c>
      <c r="G480" s="247"/>
      <c r="H480" s="250">
        <v>203.756</v>
      </c>
      <c r="I480" s="251"/>
      <c r="J480" s="247"/>
      <c r="K480" s="247"/>
      <c r="L480" s="252"/>
      <c r="M480" s="253"/>
      <c r="N480" s="254"/>
      <c r="O480" s="254"/>
      <c r="P480" s="254"/>
      <c r="Q480" s="254"/>
      <c r="R480" s="254"/>
      <c r="S480" s="254"/>
      <c r="T480" s="255"/>
      <c r="AT480" s="256" t="s">
        <v>151</v>
      </c>
      <c r="AU480" s="256" t="s">
        <v>86</v>
      </c>
      <c r="AV480" s="12" t="s">
        <v>147</v>
      </c>
      <c r="AW480" s="12" t="s">
        <v>39</v>
      </c>
      <c r="AX480" s="12" t="s">
        <v>24</v>
      </c>
      <c r="AY480" s="256" t="s">
        <v>140</v>
      </c>
    </row>
    <row r="481" s="1" customFormat="1" ht="25.5" customHeight="1">
      <c r="B481" s="45"/>
      <c r="C481" s="220" t="s">
        <v>752</v>
      </c>
      <c r="D481" s="220" t="s">
        <v>142</v>
      </c>
      <c r="E481" s="221" t="s">
        <v>753</v>
      </c>
      <c r="F481" s="222" t="s">
        <v>754</v>
      </c>
      <c r="G481" s="223" t="s">
        <v>145</v>
      </c>
      <c r="H481" s="224">
        <v>85.176000000000002</v>
      </c>
      <c r="I481" s="225"/>
      <c r="J481" s="226">
        <f>ROUND(I481*H481,2)</f>
        <v>0</v>
      </c>
      <c r="K481" s="222" t="s">
        <v>146</v>
      </c>
      <c r="L481" s="71"/>
      <c r="M481" s="227" t="s">
        <v>22</v>
      </c>
      <c r="N481" s="228" t="s">
        <v>47</v>
      </c>
      <c r="O481" s="46"/>
      <c r="P481" s="229">
        <f>O481*H481</f>
        <v>0</v>
      </c>
      <c r="Q481" s="229">
        <v>0.15559000000000001</v>
      </c>
      <c r="R481" s="229">
        <f>Q481*H481</f>
        <v>13.252533840000002</v>
      </c>
      <c r="S481" s="229">
        <v>0</v>
      </c>
      <c r="T481" s="230">
        <f>S481*H481</f>
        <v>0</v>
      </c>
      <c r="AR481" s="23" t="s">
        <v>147</v>
      </c>
      <c r="AT481" s="23" t="s">
        <v>142</v>
      </c>
      <c r="AU481" s="23" t="s">
        <v>86</v>
      </c>
      <c r="AY481" s="23" t="s">
        <v>140</v>
      </c>
      <c r="BE481" s="231">
        <f>IF(N481="základní",J481,0)</f>
        <v>0</v>
      </c>
      <c r="BF481" s="231">
        <f>IF(N481="snížená",J481,0)</f>
        <v>0</v>
      </c>
      <c r="BG481" s="231">
        <f>IF(N481="zákl. přenesená",J481,0)</f>
        <v>0</v>
      </c>
      <c r="BH481" s="231">
        <f>IF(N481="sníž. přenesená",J481,0)</f>
        <v>0</v>
      </c>
      <c r="BI481" s="231">
        <f>IF(N481="nulová",J481,0)</f>
        <v>0</v>
      </c>
      <c r="BJ481" s="23" t="s">
        <v>24</v>
      </c>
      <c r="BK481" s="231">
        <f>ROUND(I481*H481,2)</f>
        <v>0</v>
      </c>
      <c r="BL481" s="23" t="s">
        <v>147</v>
      </c>
      <c r="BM481" s="23" t="s">
        <v>755</v>
      </c>
    </row>
    <row r="482" s="1" customFormat="1">
      <c r="B482" s="45"/>
      <c r="C482" s="73"/>
      <c r="D482" s="232" t="s">
        <v>149</v>
      </c>
      <c r="E482" s="73"/>
      <c r="F482" s="233" t="s">
        <v>756</v>
      </c>
      <c r="G482" s="73"/>
      <c r="H482" s="73"/>
      <c r="I482" s="190"/>
      <c r="J482" s="73"/>
      <c r="K482" s="73"/>
      <c r="L482" s="71"/>
      <c r="M482" s="234"/>
      <c r="N482" s="46"/>
      <c r="O482" s="46"/>
      <c r="P482" s="46"/>
      <c r="Q482" s="46"/>
      <c r="R482" s="46"/>
      <c r="S482" s="46"/>
      <c r="T482" s="94"/>
      <c r="AT482" s="23" t="s">
        <v>149</v>
      </c>
      <c r="AU482" s="23" t="s">
        <v>86</v>
      </c>
    </row>
    <row r="483" s="11" customFormat="1">
      <c r="B483" s="235"/>
      <c r="C483" s="236"/>
      <c r="D483" s="232" t="s">
        <v>151</v>
      </c>
      <c r="E483" s="237" t="s">
        <v>22</v>
      </c>
      <c r="F483" s="238" t="s">
        <v>734</v>
      </c>
      <c r="G483" s="236"/>
      <c r="H483" s="239">
        <v>43.865000000000002</v>
      </c>
      <c r="I483" s="240"/>
      <c r="J483" s="236"/>
      <c r="K483" s="236"/>
      <c r="L483" s="241"/>
      <c r="M483" s="242"/>
      <c r="N483" s="243"/>
      <c r="O483" s="243"/>
      <c r="P483" s="243"/>
      <c r="Q483" s="243"/>
      <c r="R483" s="243"/>
      <c r="S483" s="243"/>
      <c r="T483" s="244"/>
      <c r="AT483" s="245" t="s">
        <v>151</v>
      </c>
      <c r="AU483" s="245" t="s">
        <v>86</v>
      </c>
      <c r="AV483" s="11" t="s">
        <v>86</v>
      </c>
      <c r="AW483" s="11" t="s">
        <v>39</v>
      </c>
      <c r="AX483" s="11" t="s">
        <v>76</v>
      </c>
      <c r="AY483" s="245" t="s">
        <v>140</v>
      </c>
    </row>
    <row r="484" s="11" customFormat="1">
      <c r="B484" s="235"/>
      <c r="C484" s="236"/>
      <c r="D484" s="232" t="s">
        <v>151</v>
      </c>
      <c r="E484" s="237" t="s">
        <v>22</v>
      </c>
      <c r="F484" s="238" t="s">
        <v>735</v>
      </c>
      <c r="G484" s="236"/>
      <c r="H484" s="239">
        <v>41.311</v>
      </c>
      <c r="I484" s="240"/>
      <c r="J484" s="236"/>
      <c r="K484" s="236"/>
      <c r="L484" s="241"/>
      <c r="M484" s="242"/>
      <c r="N484" s="243"/>
      <c r="O484" s="243"/>
      <c r="P484" s="243"/>
      <c r="Q484" s="243"/>
      <c r="R484" s="243"/>
      <c r="S484" s="243"/>
      <c r="T484" s="244"/>
      <c r="AT484" s="245" t="s">
        <v>151</v>
      </c>
      <c r="AU484" s="245" t="s">
        <v>86</v>
      </c>
      <c r="AV484" s="11" t="s">
        <v>86</v>
      </c>
      <c r="AW484" s="11" t="s">
        <v>39</v>
      </c>
      <c r="AX484" s="11" t="s">
        <v>76</v>
      </c>
      <c r="AY484" s="245" t="s">
        <v>140</v>
      </c>
    </row>
    <row r="485" s="12" customFormat="1">
      <c r="B485" s="246"/>
      <c r="C485" s="247"/>
      <c r="D485" s="232" t="s">
        <v>151</v>
      </c>
      <c r="E485" s="248" t="s">
        <v>22</v>
      </c>
      <c r="F485" s="249" t="s">
        <v>158</v>
      </c>
      <c r="G485" s="247"/>
      <c r="H485" s="250">
        <v>85.176000000000002</v>
      </c>
      <c r="I485" s="251"/>
      <c r="J485" s="247"/>
      <c r="K485" s="247"/>
      <c r="L485" s="252"/>
      <c r="M485" s="253"/>
      <c r="N485" s="254"/>
      <c r="O485" s="254"/>
      <c r="P485" s="254"/>
      <c r="Q485" s="254"/>
      <c r="R485" s="254"/>
      <c r="S485" s="254"/>
      <c r="T485" s="255"/>
      <c r="AT485" s="256" t="s">
        <v>151</v>
      </c>
      <c r="AU485" s="256" t="s">
        <v>86</v>
      </c>
      <c r="AV485" s="12" t="s">
        <v>147</v>
      </c>
      <c r="AW485" s="12" t="s">
        <v>39</v>
      </c>
      <c r="AX485" s="12" t="s">
        <v>24</v>
      </c>
      <c r="AY485" s="256" t="s">
        <v>140</v>
      </c>
    </row>
    <row r="486" s="1" customFormat="1" ht="25.5" customHeight="1">
      <c r="B486" s="45"/>
      <c r="C486" s="220" t="s">
        <v>757</v>
      </c>
      <c r="D486" s="220" t="s">
        <v>142</v>
      </c>
      <c r="E486" s="221" t="s">
        <v>758</v>
      </c>
      <c r="F486" s="222" t="s">
        <v>759</v>
      </c>
      <c r="G486" s="223" t="s">
        <v>145</v>
      </c>
      <c r="H486" s="224">
        <v>120.08</v>
      </c>
      <c r="I486" s="225"/>
      <c r="J486" s="226">
        <f>ROUND(I486*H486,2)</f>
        <v>0</v>
      </c>
      <c r="K486" s="222" t="s">
        <v>146</v>
      </c>
      <c r="L486" s="71"/>
      <c r="M486" s="227" t="s">
        <v>22</v>
      </c>
      <c r="N486" s="228" t="s">
        <v>47</v>
      </c>
      <c r="O486" s="46"/>
      <c r="P486" s="229">
        <f>O486*H486</f>
        <v>0</v>
      </c>
      <c r="Q486" s="229">
        <v>0.085680000000000006</v>
      </c>
      <c r="R486" s="229">
        <f>Q486*H486</f>
        <v>10.288454400000001</v>
      </c>
      <c r="S486" s="229">
        <v>0</v>
      </c>
      <c r="T486" s="230">
        <f>S486*H486</f>
        <v>0</v>
      </c>
      <c r="AR486" s="23" t="s">
        <v>147</v>
      </c>
      <c r="AT486" s="23" t="s">
        <v>142</v>
      </c>
      <c r="AU486" s="23" t="s">
        <v>86</v>
      </c>
      <c r="AY486" s="23" t="s">
        <v>140</v>
      </c>
      <c r="BE486" s="231">
        <f>IF(N486="základní",J486,0)</f>
        <v>0</v>
      </c>
      <c r="BF486" s="231">
        <f>IF(N486="snížená",J486,0)</f>
        <v>0</v>
      </c>
      <c r="BG486" s="231">
        <f>IF(N486="zákl. přenesená",J486,0)</f>
        <v>0</v>
      </c>
      <c r="BH486" s="231">
        <f>IF(N486="sníž. přenesená",J486,0)</f>
        <v>0</v>
      </c>
      <c r="BI486" s="231">
        <f>IF(N486="nulová",J486,0)</f>
        <v>0</v>
      </c>
      <c r="BJ486" s="23" t="s">
        <v>24</v>
      </c>
      <c r="BK486" s="231">
        <f>ROUND(I486*H486,2)</f>
        <v>0</v>
      </c>
      <c r="BL486" s="23" t="s">
        <v>147</v>
      </c>
      <c r="BM486" s="23" t="s">
        <v>760</v>
      </c>
    </row>
    <row r="487" s="1" customFormat="1">
      <c r="B487" s="45"/>
      <c r="C487" s="73"/>
      <c r="D487" s="232" t="s">
        <v>149</v>
      </c>
      <c r="E487" s="73"/>
      <c r="F487" s="233" t="s">
        <v>761</v>
      </c>
      <c r="G487" s="73"/>
      <c r="H487" s="73"/>
      <c r="I487" s="190"/>
      <c r="J487" s="73"/>
      <c r="K487" s="73"/>
      <c r="L487" s="71"/>
      <c r="M487" s="234"/>
      <c r="N487" s="46"/>
      <c r="O487" s="46"/>
      <c r="P487" s="46"/>
      <c r="Q487" s="46"/>
      <c r="R487" s="46"/>
      <c r="S487" s="46"/>
      <c r="T487" s="94"/>
      <c r="AT487" s="23" t="s">
        <v>149</v>
      </c>
      <c r="AU487" s="23" t="s">
        <v>86</v>
      </c>
    </row>
    <row r="488" s="11" customFormat="1">
      <c r="B488" s="235"/>
      <c r="C488" s="236"/>
      <c r="D488" s="232" t="s">
        <v>151</v>
      </c>
      <c r="E488" s="237" t="s">
        <v>22</v>
      </c>
      <c r="F488" s="238" t="s">
        <v>762</v>
      </c>
      <c r="G488" s="236"/>
      <c r="H488" s="239">
        <v>120.08</v>
      </c>
      <c r="I488" s="240"/>
      <c r="J488" s="236"/>
      <c r="K488" s="236"/>
      <c r="L488" s="241"/>
      <c r="M488" s="242"/>
      <c r="N488" s="243"/>
      <c r="O488" s="243"/>
      <c r="P488" s="243"/>
      <c r="Q488" s="243"/>
      <c r="R488" s="243"/>
      <c r="S488" s="243"/>
      <c r="T488" s="244"/>
      <c r="AT488" s="245" t="s">
        <v>151</v>
      </c>
      <c r="AU488" s="245" t="s">
        <v>86</v>
      </c>
      <c r="AV488" s="11" t="s">
        <v>86</v>
      </c>
      <c r="AW488" s="11" t="s">
        <v>39</v>
      </c>
      <c r="AX488" s="11" t="s">
        <v>24</v>
      </c>
      <c r="AY488" s="245" t="s">
        <v>140</v>
      </c>
    </row>
    <row r="489" s="1" customFormat="1" ht="25.5" customHeight="1">
      <c r="B489" s="45"/>
      <c r="C489" s="220" t="s">
        <v>763</v>
      </c>
      <c r="D489" s="220" t="s">
        <v>142</v>
      </c>
      <c r="E489" s="221" t="s">
        <v>764</v>
      </c>
      <c r="F489" s="222" t="s">
        <v>765</v>
      </c>
      <c r="G489" s="223" t="s">
        <v>145</v>
      </c>
      <c r="H489" s="224">
        <v>40.520000000000003</v>
      </c>
      <c r="I489" s="225"/>
      <c r="J489" s="226">
        <f>ROUND(I489*H489,2)</f>
        <v>0</v>
      </c>
      <c r="K489" s="222" t="s">
        <v>146</v>
      </c>
      <c r="L489" s="71"/>
      <c r="M489" s="227" t="s">
        <v>22</v>
      </c>
      <c r="N489" s="228" t="s">
        <v>47</v>
      </c>
      <c r="O489" s="46"/>
      <c r="P489" s="229">
        <f>O489*H489</f>
        <v>0</v>
      </c>
      <c r="Q489" s="229">
        <v>0.097919999999999993</v>
      </c>
      <c r="R489" s="229">
        <f>Q489*H489</f>
        <v>3.9677183999999999</v>
      </c>
      <c r="S489" s="229">
        <v>0</v>
      </c>
      <c r="T489" s="230">
        <f>S489*H489</f>
        <v>0</v>
      </c>
      <c r="AR489" s="23" t="s">
        <v>147</v>
      </c>
      <c r="AT489" s="23" t="s">
        <v>142</v>
      </c>
      <c r="AU489" s="23" t="s">
        <v>86</v>
      </c>
      <c r="AY489" s="23" t="s">
        <v>140</v>
      </c>
      <c r="BE489" s="231">
        <f>IF(N489="základní",J489,0)</f>
        <v>0</v>
      </c>
      <c r="BF489" s="231">
        <f>IF(N489="snížená",J489,0)</f>
        <v>0</v>
      </c>
      <c r="BG489" s="231">
        <f>IF(N489="zákl. přenesená",J489,0)</f>
        <v>0</v>
      </c>
      <c r="BH489" s="231">
        <f>IF(N489="sníž. přenesená",J489,0)</f>
        <v>0</v>
      </c>
      <c r="BI489" s="231">
        <f>IF(N489="nulová",J489,0)</f>
        <v>0</v>
      </c>
      <c r="BJ489" s="23" t="s">
        <v>24</v>
      </c>
      <c r="BK489" s="231">
        <f>ROUND(I489*H489,2)</f>
        <v>0</v>
      </c>
      <c r="BL489" s="23" t="s">
        <v>147</v>
      </c>
      <c r="BM489" s="23" t="s">
        <v>766</v>
      </c>
    </row>
    <row r="490" s="1" customFormat="1">
      <c r="B490" s="45"/>
      <c r="C490" s="73"/>
      <c r="D490" s="232" t="s">
        <v>149</v>
      </c>
      <c r="E490" s="73"/>
      <c r="F490" s="233" t="s">
        <v>761</v>
      </c>
      <c r="G490" s="73"/>
      <c r="H490" s="73"/>
      <c r="I490" s="190"/>
      <c r="J490" s="73"/>
      <c r="K490" s="73"/>
      <c r="L490" s="71"/>
      <c r="M490" s="234"/>
      <c r="N490" s="46"/>
      <c r="O490" s="46"/>
      <c r="P490" s="46"/>
      <c r="Q490" s="46"/>
      <c r="R490" s="46"/>
      <c r="S490" s="46"/>
      <c r="T490" s="94"/>
      <c r="AT490" s="23" t="s">
        <v>149</v>
      </c>
      <c r="AU490" s="23" t="s">
        <v>86</v>
      </c>
    </row>
    <row r="491" s="11" customFormat="1">
      <c r="B491" s="235"/>
      <c r="C491" s="236"/>
      <c r="D491" s="232" t="s">
        <v>151</v>
      </c>
      <c r="E491" s="237" t="s">
        <v>22</v>
      </c>
      <c r="F491" s="238" t="s">
        <v>767</v>
      </c>
      <c r="G491" s="236"/>
      <c r="H491" s="239">
        <v>24</v>
      </c>
      <c r="I491" s="240"/>
      <c r="J491" s="236"/>
      <c r="K491" s="236"/>
      <c r="L491" s="241"/>
      <c r="M491" s="242"/>
      <c r="N491" s="243"/>
      <c r="O491" s="243"/>
      <c r="P491" s="243"/>
      <c r="Q491" s="243"/>
      <c r="R491" s="243"/>
      <c r="S491" s="243"/>
      <c r="T491" s="244"/>
      <c r="AT491" s="245" t="s">
        <v>151</v>
      </c>
      <c r="AU491" s="245" t="s">
        <v>86</v>
      </c>
      <c r="AV491" s="11" t="s">
        <v>86</v>
      </c>
      <c r="AW491" s="11" t="s">
        <v>39</v>
      </c>
      <c r="AX491" s="11" t="s">
        <v>76</v>
      </c>
      <c r="AY491" s="245" t="s">
        <v>140</v>
      </c>
    </row>
    <row r="492" s="11" customFormat="1">
      <c r="B492" s="235"/>
      <c r="C492" s="236"/>
      <c r="D492" s="232" t="s">
        <v>151</v>
      </c>
      <c r="E492" s="237" t="s">
        <v>22</v>
      </c>
      <c r="F492" s="238" t="s">
        <v>768</v>
      </c>
      <c r="G492" s="236"/>
      <c r="H492" s="239">
        <v>16.52</v>
      </c>
      <c r="I492" s="240"/>
      <c r="J492" s="236"/>
      <c r="K492" s="236"/>
      <c r="L492" s="241"/>
      <c r="M492" s="242"/>
      <c r="N492" s="243"/>
      <c r="O492" s="243"/>
      <c r="P492" s="243"/>
      <c r="Q492" s="243"/>
      <c r="R492" s="243"/>
      <c r="S492" s="243"/>
      <c r="T492" s="244"/>
      <c r="AT492" s="245" t="s">
        <v>151</v>
      </c>
      <c r="AU492" s="245" t="s">
        <v>86</v>
      </c>
      <c r="AV492" s="11" t="s">
        <v>86</v>
      </c>
      <c r="AW492" s="11" t="s">
        <v>39</v>
      </c>
      <c r="AX492" s="11" t="s">
        <v>76</v>
      </c>
      <c r="AY492" s="245" t="s">
        <v>140</v>
      </c>
    </row>
    <row r="493" s="12" customFormat="1">
      <c r="B493" s="246"/>
      <c r="C493" s="247"/>
      <c r="D493" s="232" t="s">
        <v>151</v>
      </c>
      <c r="E493" s="248" t="s">
        <v>22</v>
      </c>
      <c r="F493" s="249" t="s">
        <v>158</v>
      </c>
      <c r="G493" s="247"/>
      <c r="H493" s="250">
        <v>40.520000000000003</v>
      </c>
      <c r="I493" s="251"/>
      <c r="J493" s="247"/>
      <c r="K493" s="247"/>
      <c r="L493" s="252"/>
      <c r="M493" s="253"/>
      <c r="N493" s="254"/>
      <c r="O493" s="254"/>
      <c r="P493" s="254"/>
      <c r="Q493" s="254"/>
      <c r="R493" s="254"/>
      <c r="S493" s="254"/>
      <c r="T493" s="255"/>
      <c r="AT493" s="256" t="s">
        <v>151</v>
      </c>
      <c r="AU493" s="256" t="s">
        <v>86</v>
      </c>
      <c r="AV493" s="12" t="s">
        <v>147</v>
      </c>
      <c r="AW493" s="12" t="s">
        <v>39</v>
      </c>
      <c r="AX493" s="12" t="s">
        <v>24</v>
      </c>
      <c r="AY493" s="256" t="s">
        <v>140</v>
      </c>
    </row>
    <row r="494" s="1" customFormat="1" ht="16.5" customHeight="1">
      <c r="B494" s="45"/>
      <c r="C494" s="220" t="s">
        <v>769</v>
      </c>
      <c r="D494" s="220" t="s">
        <v>142</v>
      </c>
      <c r="E494" s="221" t="s">
        <v>770</v>
      </c>
      <c r="F494" s="222" t="s">
        <v>771</v>
      </c>
      <c r="G494" s="223" t="s">
        <v>145</v>
      </c>
      <c r="H494" s="224">
        <v>125.625</v>
      </c>
      <c r="I494" s="225"/>
      <c r="J494" s="226">
        <f>ROUND(I494*H494,2)</f>
        <v>0</v>
      </c>
      <c r="K494" s="222" t="s">
        <v>260</v>
      </c>
      <c r="L494" s="71"/>
      <c r="M494" s="227" t="s">
        <v>22</v>
      </c>
      <c r="N494" s="228" t="s">
        <v>47</v>
      </c>
      <c r="O494" s="46"/>
      <c r="P494" s="229">
        <f>O494*H494</f>
        <v>0</v>
      </c>
      <c r="Q494" s="229">
        <v>0</v>
      </c>
      <c r="R494" s="229">
        <f>Q494*H494</f>
        <v>0</v>
      </c>
      <c r="S494" s="229">
        <v>0</v>
      </c>
      <c r="T494" s="230">
        <f>S494*H494</f>
        <v>0</v>
      </c>
      <c r="AR494" s="23" t="s">
        <v>147</v>
      </c>
      <c r="AT494" s="23" t="s">
        <v>142</v>
      </c>
      <c r="AU494" s="23" t="s">
        <v>86</v>
      </c>
      <c r="AY494" s="23" t="s">
        <v>140</v>
      </c>
      <c r="BE494" s="231">
        <f>IF(N494="základní",J494,0)</f>
        <v>0</v>
      </c>
      <c r="BF494" s="231">
        <f>IF(N494="snížená",J494,0)</f>
        <v>0</v>
      </c>
      <c r="BG494" s="231">
        <f>IF(N494="zákl. přenesená",J494,0)</f>
        <v>0</v>
      </c>
      <c r="BH494" s="231">
        <f>IF(N494="sníž. přenesená",J494,0)</f>
        <v>0</v>
      </c>
      <c r="BI494" s="231">
        <f>IF(N494="nulová",J494,0)</f>
        <v>0</v>
      </c>
      <c r="BJ494" s="23" t="s">
        <v>24</v>
      </c>
      <c r="BK494" s="231">
        <f>ROUND(I494*H494,2)</f>
        <v>0</v>
      </c>
      <c r="BL494" s="23" t="s">
        <v>147</v>
      </c>
      <c r="BM494" s="23" t="s">
        <v>772</v>
      </c>
    </row>
    <row r="495" s="11" customFormat="1">
      <c r="B495" s="235"/>
      <c r="C495" s="236"/>
      <c r="D495" s="232" t="s">
        <v>151</v>
      </c>
      <c r="E495" s="237" t="s">
        <v>22</v>
      </c>
      <c r="F495" s="238" t="s">
        <v>773</v>
      </c>
      <c r="G495" s="236"/>
      <c r="H495" s="239">
        <v>31.475000000000001</v>
      </c>
      <c r="I495" s="240"/>
      <c r="J495" s="236"/>
      <c r="K495" s="236"/>
      <c r="L495" s="241"/>
      <c r="M495" s="242"/>
      <c r="N495" s="243"/>
      <c r="O495" s="243"/>
      <c r="P495" s="243"/>
      <c r="Q495" s="243"/>
      <c r="R495" s="243"/>
      <c r="S495" s="243"/>
      <c r="T495" s="244"/>
      <c r="AT495" s="245" t="s">
        <v>151</v>
      </c>
      <c r="AU495" s="245" t="s">
        <v>86</v>
      </c>
      <c r="AV495" s="11" t="s">
        <v>86</v>
      </c>
      <c r="AW495" s="11" t="s">
        <v>39</v>
      </c>
      <c r="AX495" s="11" t="s">
        <v>76</v>
      </c>
      <c r="AY495" s="245" t="s">
        <v>140</v>
      </c>
    </row>
    <row r="496" s="11" customFormat="1">
      <c r="B496" s="235"/>
      <c r="C496" s="236"/>
      <c r="D496" s="232" t="s">
        <v>151</v>
      </c>
      <c r="E496" s="237" t="s">
        <v>22</v>
      </c>
      <c r="F496" s="238" t="s">
        <v>774</v>
      </c>
      <c r="G496" s="236"/>
      <c r="H496" s="239">
        <v>94.150000000000006</v>
      </c>
      <c r="I496" s="240"/>
      <c r="J496" s="236"/>
      <c r="K496" s="236"/>
      <c r="L496" s="241"/>
      <c r="M496" s="242"/>
      <c r="N496" s="243"/>
      <c r="O496" s="243"/>
      <c r="P496" s="243"/>
      <c r="Q496" s="243"/>
      <c r="R496" s="243"/>
      <c r="S496" s="243"/>
      <c r="T496" s="244"/>
      <c r="AT496" s="245" t="s">
        <v>151</v>
      </c>
      <c r="AU496" s="245" t="s">
        <v>86</v>
      </c>
      <c r="AV496" s="11" t="s">
        <v>86</v>
      </c>
      <c r="AW496" s="11" t="s">
        <v>39</v>
      </c>
      <c r="AX496" s="11" t="s">
        <v>76</v>
      </c>
      <c r="AY496" s="245" t="s">
        <v>140</v>
      </c>
    </row>
    <row r="497" s="12" customFormat="1">
      <c r="B497" s="246"/>
      <c r="C497" s="247"/>
      <c r="D497" s="232" t="s">
        <v>151</v>
      </c>
      <c r="E497" s="248" t="s">
        <v>22</v>
      </c>
      <c r="F497" s="249" t="s">
        <v>158</v>
      </c>
      <c r="G497" s="247"/>
      <c r="H497" s="250">
        <v>125.625</v>
      </c>
      <c r="I497" s="251"/>
      <c r="J497" s="247"/>
      <c r="K497" s="247"/>
      <c r="L497" s="252"/>
      <c r="M497" s="253"/>
      <c r="N497" s="254"/>
      <c r="O497" s="254"/>
      <c r="P497" s="254"/>
      <c r="Q497" s="254"/>
      <c r="R497" s="254"/>
      <c r="S497" s="254"/>
      <c r="T497" s="255"/>
      <c r="AT497" s="256" t="s">
        <v>151</v>
      </c>
      <c r="AU497" s="256" t="s">
        <v>86</v>
      </c>
      <c r="AV497" s="12" t="s">
        <v>147</v>
      </c>
      <c r="AW497" s="12" t="s">
        <v>39</v>
      </c>
      <c r="AX497" s="12" t="s">
        <v>24</v>
      </c>
      <c r="AY497" s="256" t="s">
        <v>140</v>
      </c>
    </row>
    <row r="498" s="10" customFormat="1" ht="29.88" customHeight="1">
      <c r="B498" s="204"/>
      <c r="C498" s="205"/>
      <c r="D498" s="206" t="s">
        <v>75</v>
      </c>
      <c r="E498" s="218" t="s">
        <v>177</v>
      </c>
      <c r="F498" s="218" t="s">
        <v>775</v>
      </c>
      <c r="G498" s="205"/>
      <c r="H498" s="205"/>
      <c r="I498" s="208"/>
      <c r="J498" s="219">
        <f>BK498</f>
        <v>0</v>
      </c>
      <c r="K498" s="205"/>
      <c r="L498" s="210"/>
      <c r="M498" s="211"/>
      <c r="N498" s="212"/>
      <c r="O498" s="212"/>
      <c r="P498" s="213">
        <f>SUM(P499:P517)</f>
        <v>0</v>
      </c>
      <c r="Q498" s="212"/>
      <c r="R498" s="213">
        <f>SUM(R499:R517)</f>
        <v>3.1404566800000002</v>
      </c>
      <c r="S498" s="212"/>
      <c r="T498" s="214">
        <f>SUM(T499:T517)</f>
        <v>0</v>
      </c>
      <c r="AR498" s="215" t="s">
        <v>24</v>
      </c>
      <c r="AT498" s="216" t="s">
        <v>75</v>
      </c>
      <c r="AU498" s="216" t="s">
        <v>24</v>
      </c>
      <c r="AY498" s="215" t="s">
        <v>140</v>
      </c>
      <c r="BK498" s="217">
        <f>SUM(BK499:BK517)</f>
        <v>0</v>
      </c>
    </row>
    <row r="499" s="1" customFormat="1" ht="25.5" customHeight="1">
      <c r="B499" s="45"/>
      <c r="C499" s="220" t="s">
        <v>776</v>
      </c>
      <c r="D499" s="220" t="s">
        <v>142</v>
      </c>
      <c r="E499" s="221" t="s">
        <v>777</v>
      </c>
      <c r="F499" s="222" t="s">
        <v>778</v>
      </c>
      <c r="G499" s="223" t="s">
        <v>145</v>
      </c>
      <c r="H499" s="224">
        <v>80</v>
      </c>
      <c r="I499" s="225"/>
      <c r="J499" s="226">
        <f>ROUND(I499*H499,2)</f>
        <v>0</v>
      </c>
      <c r="K499" s="222" t="s">
        <v>146</v>
      </c>
      <c r="L499" s="71"/>
      <c r="M499" s="227" t="s">
        <v>22</v>
      </c>
      <c r="N499" s="228" t="s">
        <v>47</v>
      </c>
      <c r="O499" s="46"/>
      <c r="P499" s="229">
        <f>O499*H499</f>
        <v>0</v>
      </c>
      <c r="Q499" s="229">
        <v>0.023099999999999999</v>
      </c>
      <c r="R499" s="229">
        <f>Q499*H499</f>
        <v>1.8479999999999999</v>
      </c>
      <c r="S499" s="229">
        <v>0</v>
      </c>
      <c r="T499" s="230">
        <f>S499*H499</f>
        <v>0</v>
      </c>
      <c r="AR499" s="23" t="s">
        <v>147</v>
      </c>
      <c r="AT499" s="23" t="s">
        <v>142</v>
      </c>
      <c r="AU499" s="23" t="s">
        <v>86</v>
      </c>
      <c r="AY499" s="23" t="s">
        <v>140</v>
      </c>
      <c r="BE499" s="231">
        <f>IF(N499="základní",J499,0)</f>
        <v>0</v>
      </c>
      <c r="BF499" s="231">
        <f>IF(N499="snížená",J499,0)</f>
        <v>0</v>
      </c>
      <c r="BG499" s="231">
        <f>IF(N499="zákl. přenesená",J499,0)</f>
        <v>0</v>
      </c>
      <c r="BH499" s="231">
        <f>IF(N499="sníž. přenesená",J499,0)</f>
        <v>0</v>
      </c>
      <c r="BI499" s="231">
        <f>IF(N499="nulová",J499,0)</f>
        <v>0</v>
      </c>
      <c r="BJ499" s="23" t="s">
        <v>24</v>
      </c>
      <c r="BK499" s="231">
        <f>ROUND(I499*H499,2)</f>
        <v>0</v>
      </c>
      <c r="BL499" s="23" t="s">
        <v>147</v>
      </c>
      <c r="BM499" s="23" t="s">
        <v>779</v>
      </c>
    </row>
    <row r="500" s="1" customFormat="1">
      <c r="B500" s="45"/>
      <c r="C500" s="73"/>
      <c r="D500" s="232" t="s">
        <v>149</v>
      </c>
      <c r="E500" s="73"/>
      <c r="F500" s="233" t="s">
        <v>780</v>
      </c>
      <c r="G500" s="73"/>
      <c r="H500" s="73"/>
      <c r="I500" s="190"/>
      <c r="J500" s="73"/>
      <c r="K500" s="73"/>
      <c r="L500" s="71"/>
      <c r="M500" s="234"/>
      <c r="N500" s="46"/>
      <c r="O500" s="46"/>
      <c r="P500" s="46"/>
      <c r="Q500" s="46"/>
      <c r="R500" s="46"/>
      <c r="S500" s="46"/>
      <c r="T500" s="94"/>
      <c r="AT500" s="23" t="s">
        <v>149</v>
      </c>
      <c r="AU500" s="23" t="s">
        <v>86</v>
      </c>
    </row>
    <row r="501" s="11" customFormat="1">
      <c r="B501" s="235"/>
      <c r="C501" s="236"/>
      <c r="D501" s="232" t="s">
        <v>151</v>
      </c>
      <c r="E501" s="237" t="s">
        <v>22</v>
      </c>
      <c r="F501" s="238" t="s">
        <v>781</v>
      </c>
      <c r="G501" s="236"/>
      <c r="H501" s="239">
        <v>80</v>
      </c>
      <c r="I501" s="240"/>
      <c r="J501" s="236"/>
      <c r="K501" s="236"/>
      <c r="L501" s="241"/>
      <c r="M501" s="242"/>
      <c r="N501" s="243"/>
      <c r="O501" s="243"/>
      <c r="P501" s="243"/>
      <c r="Q501" s="243"/>
      <c r="R501" s="243"/>
      <c r="S501" s="243"/>
      <c r="T501" s="244"/>
      <c r="AT501" s="245" t="s">
        <v>151</v>
      </c>
      <c r="AU501" s="245" t="s">
        <v>86</v>
      </c>
      <c r="AV501" s="11" t="s">
        <v>86</v>
      </c>
      <c r="AW501" s="11" t="s">
        <v>39</v>
      </c>
      <c r="AX501" s="11" t="s">
        <v>24</v>
      </c>
      <c r="AY501" s="245" t="s">
        <v>140</v>
      </c>
    </row>
    <row r="502" s="1" customFormat="1" ht="25.5" customHeight="1">
      <c r="B502" s="45"/>
      <c r="C502" s="220" t="s">
        <v>782</v>
      </c>
      <c r="D502" s="220" t="s">
        <v>142</v>
      </c>
      <c r="E502" s="221" t="s">
        <v>783</v>
      </c>
      <c r="F502" s="222" t="s">
        <v>784</v>
      </c>
      <c r="G502" s="223" t="s">
        <v>145</v>
      </c>
      <c r="H502" s="224">
        <v>75.680000000000007</v>
      </c>
      <c r="I502" s="225"/>
      <c r="J502" s="226">
        <f>ROUND(I502*H502,2)</f>
        <v>0</v>
      </c>
      <c r="K502" s="222" t="s">
        <v>260</v>
      </c>
      <c r="L502" s="71"/>
      <c r="M502" s="227" t="s">
        <v>22</v>
      </c>
      <c r="N502" s="228" t="s">
        <v>47</v>
      </c>
      <c r="O502" s="46"/>
      <c r="P502" s="229">
        <f>O502*H502</f>
        <v>0</v>
      </c>
      <c r="Q502" s="229">
        <v>0.00020000000000000001</v>
      </c>
      <c r="R502" s="229">
        <f>Q502*H502</f>
        <v>0.015136000000000002</v>
      </c>
      <c r="S502" s="229">
        <v>0</v>
      </c>
      <c r="T502" s="230">
        <f>S502*H502</f>
        <v>0</v>
      </c>
      <c r="AR502" s="23" t="s">
        <v>147</v>
      </c>
      <c r="AT502" s="23" t="s">
        <v>142</v>
      </c>
      <c r="AU502" s="23" t="s">
        <v>86</v>
      </c>
      <c r="AY502" s="23" t="s">
        <v>140</v>
      </c>
      <c r="BE502" s="231">
        <f>IF(N502="základní",J502,0)</f>
        <v>0</v>
      </c>
      <c r="BF502" s="231">
        <f>IF(N502="snížená",J502,0)</f>
        <v>0</v>
      </c>
      <c r="BG502" s="231">
        <f>IF(N502="zákl. přenesená",J502,0)</f>
        <v>0</v>
      </c>
      <c r="BH502" s="231">
        <f>IF(N502="sníž. přenesená",J502,0)</f>
        <v>0</v>
      </c>
      <c r="BI502" s="231">
        <f>IF(N502="nulová",J502,0)</f>
        <v>0</v>
      </c>
      <c r="BJ502" s="23" t="s">
        <v>24</v>
      </c>
      <c r="BK502" s="231">
        <f>ROUND(I502*H502,2)</f>
        <v>0</v>
      </c>
      <c r="BL502" s="23" t="s">
        <v>147</v>
      </c>
      <c r="BM502" s="23" t="s">
        <v>785</v>
      </c>
    </row>
    <row r="503" s="11" customFormat="1">
      <c r="B503" s="235"/>
      <c r="C503" s="236"/>
      <c r="D503" s="232" t="s">
        <v>151</v>
      </c>
      <c r="E503" s="237" t="s">
        <v>22</v>
      </c>
      <c r="F503" s="238" t="s">
        <v>786</v>
      </c>
      <c r="G503" s="236"/>
      <c r="H503" s="239">
        <v>75.680000000000007</v>
      </c>
      <c r="I503" s="240"/>
      <c r="J503" s="236"/>
      <c r="K503" s="236"/>
      <c r="L503" s="241"/>
      <c r="M503" s="242"/>
      <c r="N503" s="243"/>
      <c r="O503" s="243"/>
      <c r="P503" s="243"/>
      <c r="Q503" s="243"/>
      <c r="R503" s="243"/>
      <c r="S503" s="243"/>
      <c r="T503" s="244"/>
      <c r="AT503" s="245" t="s">
        <v>151</v>
      </c>
      <c r="AU503" s="245" t="s">
        <v>86</v>
      </c>
      <c r="AV503" s="11" t="s">
        <v>86</v>
      </c>
      <c r="AW503" s="11" t="s">
        <v>39</v>
      </c>
      <c r="AX503" s="11" t="s">
        <v>24</v>
      </c>
      <c r="AY503" s="245" t="s">
        <v>140</v>
      </c>
    </row>
    <row r="504" s="1" customFormat="1" ht="25.5" customHeight="1">
      <c r="B504" s="45"/>
      <c r="C504" s="220" t="s">
        <v>787</v>
      </c>
      <c r="D504" s="220" t="s">
        <v>142</v>
      </c>
      <c r="E504" s="221" t="s">
        <v>788</v>
      </c>
      <c r="F504" s="222" t="s">
        <v>789</v>
      </c>
      <c r="G504" s="223" t="s">
        <v>145</v>
      </c>
      <c r="H504" s="224">
        <v>15.800000000000001</v>
      </c>
      <c r="I504" s="225"/>
      <c r="J504" s="226">
        <f>ROUND(I504*H504,2)</f>
        <v>0</v>
      </c>
      <c r="K504" s="222" t="s">
        <v>146</v>
      </c>
      <c r="L504" s="71"/>
      <c r="M504" s="227" t="s">
        <v>22</v>
      </c>
      <c r="N504" s="228" t="s">
        <v>47</v>
      </c>
      <c r="O504" s="46"/>
      <c r="P504" s="229">
        <f>O504*H504</f>
        <v>0</v>
      </c>
      <c r="Q504" s="229">
        <v>0.016</v>
      </c>
      <c r="R504" s="229">
        <f>Q504*H504</f>
        <v>0.25280000000000002</v>
      </c>
      <c r="S504" s="229">
        <v>0</v>
      </c>
      <c r="T504" s="230">
        <f>S504*H504</f>
        <v>0</v>
      </c>
      <c r="AR504" s="23" t="s">
        <v>147</v>
      </c>
      <c r="AT504" s="23" t="s">
        <v>142</v>
      </c>
      <c r="AU504" s="23" t="s">
        <v>86</v>
      </c>
      <c r="AY504" s="23" t="s">
        <v>140</v>
      </c>
      <c r="BE504" s="231">
        <f>IF(N504="základní",J504,0)</f>
        <v>0</v>
      </c>
      <c r="BF504" s="231">
        <f>IF(N504="snížená",J504,0)</f>
        <v>0</v>
      </c>
      <c r="BG504" s="231">
        <f>IF(N504="zákl. přenesená",J504,0)</f>
        <v>0</v>
      </c>
      <c r="BH504" s="231">
        <f>IF(N504="sníž. přenesená",J504,0)</f>
        <v>0</v>
      </c>
      <c r="BI504" s="231">
        <f>IF(N504="nulová",J504,0)</f>
        <v>0</v>
      </c>
      <c r="BJ504" s="23" t="s">
        <v>24</v>
      </c>
      <c r="BK504" s="231">
        <f>ROUND(I504*H504,2)</f>
        <v>0</v>
      </c>
      <c r="BL504" s="23" t="s">
        <v>147</v>
      </c>
      <c r="BM504" s="23" t="s">
        <v>790</v>
      </c>
    </row>
    <row r="505" s="1" customFormat="1">
      <c r="B505" s="45"/>
      <c r="C505" s="73"/>
      <c r="D505" s="232" t="s">
        <v>149</v>
      </c>
      <c r="E505" s="73"/>
      <c r="F505" s="233" t="s">
        <v>791</v>
      </c>
      <c r="G505" s="73"/>
      <c r="H505" s="73"/>
      <c r="I505" s="190"/>
      <c r="J505" s="73"/>
      <c r="K505" s="73"/>
      <c r="L505" s="71"/>
      <c r="M505" s="234"/>
      <c r="N505" s="46"/>
      <c r="O505" s="46"/>
      <c r="P505" s="46"/>
      <c r="Q505" s="46"/>
      <c r="R505" s="46"/>
      <c r="S505" s="46"/>
      <c r="T505" s="94"/>
      <c r="AT505" s="23" t="s">
        <v>149</v>
      </c>
      <c r="AU505" s="23" t="s">
        <v>86</v>
      </c>
    </row>
    <row r="506" s="13" customFormat="1">
      <c r="B506" s="267"/>
      <c r="C506" s="268"/>
      <c r="D506" s="232" t="s">
        <v>151</v>
      </c>
      <c r="E506" s="269" t="s">
        <v>22</v>
      </c>
      <c r="F506" s="270" t="s">
        <v>792</v>
      </c>
      <c r="G506" s="268"/>
      <c r="H506" s="269" t="s">
        <v>22</v>
      </c>
      <c r="I506" s="271"/>
      <c r="J506" s="268"/>
      <c r="K506" s="268"/>
      <c r="L506" s="272"/>
      <c r="M506" s="273"/>
      <c r="N506" s="274"/>
      <c r="O506" s="274"/>
      <c r="P506" s="274"/>
      <c r="Q506" s="274"/>
      <c r="R506" s="274"/>
      <c r="S506" s="274"/>
      <c r="T506" s="275"/>
      <c r="AT506" s="276" t="s">
        <v>151</v>
      </c>
      <c r="AU506" s="276" t="s">
        <v>86</v>
      </c>
      <c r="AV506" s="13" t="s">
        <v>24</v>
      </c>
      <c r="AW506" s="13" t="s">
        <v>39</v>
      </c>
      <c r="AX506" s="13" t="s">
        <v>76</v>
      </c>
      <c r="AY506" s="276" t="s">
        <v>140</v>
      </c>
    </row>
    <row r="507" s="11" customFormat="1">
      <c r="B507" s="235"/>
      <c r="C507" s="236"/>
      <c r="D507" s="232" t="s">
        <v>151</v>
      </c>
      <c r="E507" s="237" t="s">
        <v>22</v>
      </c>
      <c r="F507" s="238" t="s">
        <v>793</v>
      </c>
      <c r="G507" s="236"/>
      <c r="H507" s="239">
        <v>15.800000000000001</v>
      </c>
      <c r="I507" s="240"/>
      <c r="J507" s="236"/>
      <c r="K507" s="236"/>
      <c r="L507" s="241"/>
      <c r="M507" s="242"/>
      <c r="N507" s="243"/>
      <c r="O507" s="243"/>
      <c r="P507" s="243"/>
      <c r="Q507" s="243"/>
      <c r="R507" s="243"/>
      <c r="S507" s="243"/>
      <c r="T507" s="244"/>
      <c r="AT507" s="245" t="s">
        <v>151</v>
      </c>
      <c r="AU507" s="245" t="s">
        <v>86</v>
      </c>
      <c r="AV507" s="11" t="s">
        <v>86</v>
      </c>
      <c r="AW507" s="11" t="s">
        <v>39</v>
      </c>
      <c r="AX507" s="11" t="s">
        <v>24</v>
      </c>
      <c r="AY507" s="245" t="s">
        <v>140</v>
      </c>
    </row>
    <row r="508" s="1" customFormat="1" ht="25.5" customHeight="1">
      <c r="B508" s="45"/>
      <c r="C508" s="220" t="s">
        <v>794</v>
      </c>
      <c r="D508" s="220" t="s">
        <v>142</v>
      </c>
      <c r="E508" s="221" t="s">
        <v>795</v>
      </c>
      <c r="F508" s="222" t="s">
        <v>796</v>
      </c>
      <c r="G508" s="223" t="s">
        <v>145</v>
      </c>
      <c r="H508" s="224">
        <v>27.030000000000001</v>
      </c>
      <c r="I508" s="225"/>
      <c r="J508" s="226">
        <f>ROUND(I508*H508,2)</f>
        <v>0</v>
      </c>
      <c r="K508" s="222" t="s">
        <v>146</v>
      </c>
      <c r="L508" s="71"/>
      <c r="M508" s="227" t="s">
        <v>22</v>
      </c>
      <c r="N508" s="228" t="s">
        <v>47</v>
      </c>
      <c r="O508" s="46"/>
      <c r="P508" s="229">
        <f>O508*H508</f>
        <v>0</v>
      </c>
      <c r="Q508" s="229">
        <v>0.023099999999999999</v>
      </c>
      <c r="R508" s="229">
        <f>Q508*H508</f>
        <v>0.62439299999999998</v>
      </c>
      <c r="S508" s="229">
        <v>0</v>
      </c>
      <c r="T508" s="230">
        <f>S508*H508</f>
        <v>0</v>
      </c>
      <c r="AR508" s="23" t="s">
        <v>147</v>
      </c>
      <c r="AT508" s="23" t="s">
        <v>142</v>
      </c>
      <c r="AU508" s="23" t="s">
        <v>86</v>
      </c>
      <c r="AY508" s="23" t="s">
        <v>140</v>
      </c>
      <c r="BE508" s="231">
        <f>IF(N508="základní",J508,0)</f>
        <v>0</v>
      </c>
      <c r="BF508" s="231">
        <f>IF(N508="snížená",J508,0)</f>
        <v>0</v>
      </c>
      <c r="BG508" s="231">
        <f>IF(N508="zákl. přenesená",J508,0)</f>
        <v>0</v>
      </c>
      <c r="BH508" s="231">
        <f>IF(N508="sníž. přenesená",J508,0)</f>
        <v>0</v>
      </c>
      <c r="BI508" s="231">
        <f>IF(N508="nulová",J508,0)</f>
        <v>0</v>
      </c>
      <c r="BJ508" s="23" t="s">
        <v>24</v>
      </c>
      <c r="BK508" s="231">
        <f>ROUND(I508*H508,2)</f>
        <v>0</v>
      </c>
      <c r="BL508" s="23" t="s">
        <v>147</v>
      </c>
      <c r="BM508" s="23" t="s">
        <v>797</v>
      </c>
    </row>
    <row r="509" s="1" customFormat="1">
      <c r="B509" s="45"/>
      <c r="C509" s="73"/>
      <c r="D509" s="232" t="s">
        <v>149</v>
      </c>
      <c r="E509" s="73"/>
      <c r="F509" s="233" t="s">
        <v>780</v>
      </c>
      <c r="G509" s="73"/>
      <c r="H509" s="73"/>
      <c r="I509" s="190"/>
      <c r="J509" s="73"/>
      <c r="K509" s="73"/>
      <c r="L509" s="71"/>
      <c r="M509" s="234"/>
      <c r="N509" s="46"/>
      <c r="O509" s="46"/>
      <c r="P509" s="46"/>
      <c r="Q509" s="46"/>
      <c r="R509" s="46"/>
      <c r="S509" s="46"/>
      <c r="T509" s="94"/>
      <c r="AT509" s="23" t="s">
        <v>149</v>
      </c>
      <c r="AU509" s="23" t="s">
        <v>86</v>
      </c>
    </row>
    <row r="510" s="11" customFormat="1">
      <c r="B510" s="235"/>
      <c r="C510" s="236"/>
      <c r="D510" s="232" t="s">
        <v>151</v>
      </c>
      <c r="E510" s="237" t="s">
        <v>22</v>
      </c>
      <c r="F510" s="238" t="s">
        <v>798</v>
      </c>
      <c r="G510" s="236"/>
      <c r="H510" s="239">
        <v>27.030000000000001</v>
      </c>
      <c r="I510" s="240"/>
      <c r="J510" s="236"/>
      <c r="K510" s="236"/>
      <c r="L510" s="241"/>
      <c r="M510" s="242"/>
      <c r="N510" s="243"/>
      <c r="O510" s="243"/>
      <c r="P510" s="243"/>
      <c r="Q510" s="243"/>
      <c r="R510" s="243"/>
      <c r="S510" s="243"/>
      <c r="T510" s="244"/>
      <c r="AT510" s="245" t="s">
        <v>151</v>
      </c>
      <c r="AU510" s="245" t="s">
        <v>86</v>
      </c>
      <c r="AV510" s="11" t="s">
        <v>86</v>
      </c>
      <c r="AW510" s="11" t="s">
        <v>39</v>
      </c>
      <c r="AX510" s="11" t="s">
        <v>24</v>
      </c>
      <c r="AY510" s="245" t="s">
        <v>140</v>
      </c>
    </row>
    <row r="511" s="1" customFormat="1" ht="16.5" customHeight="1">
      <c r="B511" s="45"/>
      <c r="C511" s="220" t="s">
        <v>799</v>
      </c>
      <c r="D511" s="220" t="s">
        <v>142</v>
      </c>
      <c r="E511" s="221" t="s">
        <v>800</v>
      </c>
      <c r="F511" s="222" t="s">
        <v>801</v>
      </c>
      <c r="G511" s="223" t="s">
        <v>145</v>
      </c>
      <c r="H511" s="224">
        <v>267.51999999999998</v>
      </c>
      <c r="I511" s="225"/>
      <c r="J511" s="226">
        <f>ROUND(I511*H511,2)</f>
        <v>0</v>
      </c>
      <c r="K511" s="222" t="s">
        <v>146</v>
      </c>
      <c r="L511" s="71"/>
      <c r="M511" s="227" t="s">
        <v>22</v>
      </c>
      <c r="N511" s="228" t="s">
        <v>47</v>
      </c>
      <c r="O511" s="46"/>
      <c r="P511" s="229">
        <f>O511*H511</f>
        <v>0</v>
      </c>
      <c r="Q511" s="229">
        <v>0.00042000000000000002</v>
      </c>
      <c r="R511" s="229">
        <f>Q511*H511</f>
        <v>0.1123584</v>
      </c>
      <c r="S511" s="229">
        <v>0</v>
      </c>
      <c r="T511" s="230">
        <f>S511*H511</f>
        <v>0</v>
      </c>
      <c r="AR511" s="23" t="s">
        <v>147</v>
      </c>
      <c r="AT511" s="23" t="s">
        <v>142</v>
      </c>
      <c r="AU511" s="23" t="s">
        <v>86</v>
      </c>
      <c r="AY511" s="23" t="s">
        <v>140</v>
      </c>
      <c r="BE511" s="231">
        <f>IF(N511="základní",J511,0)</f>
        <v>0</v>
      </c>
      <c r="BF511" s="231">
        <f>IF(N511="snížená",J511,0)</f>
        <v>0</v>
      </c>
      <c r="BG511" s="231">
        <f>IF(N511="zákl. přenesená",J511,0)</f>
        <v>0</v>
      </c>
      <c r="BH511" s="231">
        <f>IF(N511="sníž. přenesená",J511,0)</f>
        <v>0</v>
      </c>
      <c r="BI511" s="231">
        <f>IF(N511="nulová",J511,0)</f>
        <v>0</v>
      </c>
      <c r="BJ511" s="23" t="s">
        <v>24</v>
      </c>
      <c r="BK511" s="231">
        <f>ROUND(I511*H511,2)</f>
        <v>0</v>
      </c>
      <c r="BL511" s="23" t="s">
        <v>147</v>
      </c>
      <c r="BM511" s="23" t="s">
        <v>802</v>
      </c>
    </row>
    <row r="512" s="11" customFormat="1">
      <c r="B512" s="235"/>
      <c r="C512" s="236"/>
      <c r="D512" s="232" t="s">
        <v>151</v>
      </c>
      <c r="E512" s="237" t="s">
        <v>22</v>
      </c>
      <c r="F512" s="238" t="s">
        <v>803</v>
      </c>
      <c r="G512" s="236"/>
      <c r="H512" s="239">
        <v>267.51999999999998</v>
      </c>
      <c r="I512" s="240"/>
      <c r="J512" s="236"/>
      <c r="K512" s="236"/>
      <c r="L512" s="241"/>
      <c r="M512" s="242"/>
      <c r="N512" s="243"/>
      <c r="O512" s="243"/>
      <c r="P512" s="243"/>
      <c r="Q512" s="243"/>
      <c r="R512" s="243"/>
      <c r="S512" s="243"/>
      <c r="T512" s="244"/>
      <c r="AT512" s="245" t="s">
        <v>151</v>
      </c>
      <c r="AU512" s="245" t="s">
        <v>86</v>
      </c>
      <c r="AV512" s="11" t="s">
        <v>86</v>
      </c>
      <c r="AW512" s="11" t="s">
        <v>39</v>
      </c>
      <c r="AX512" s="11" t="s">
        <v>24</v>
      </c>
      <c r="AY512" s="245" t="s">
        <v>140</v>
      </c>
    </row>
    <row r="513" s="1" customFormat="1" ht="25.5" customHeight="1">
      <c r="B513" s="45"/>
      <c r="C513" s="220" t="s">
        <v>804</v>
      </c>
      <c r="D513" s="220" t="s">
        <v>142</v>
      </c>
      <c r="E513" s="221" t="s">
        <v>805</v>
      </c>
      <c r="F513" s="222" t="s">
        <v>806</v>
      </c>
      <c r="G513" s="223" t="s">
        <v>145</v>
      </c>
      <c r="H513" s="224">
        <v>168.72</v>
      </c>
      <c r="I513" s="225"/>
      <c r="J513" s="226">
        <f>ROUND(I513*H513,2)</f>
        <v>0</v>
      </c>
      <c r="K513" s="222" t="s">
        <v>146</v>
      </c>
      <c r="L513" s="71"/>
      <c r="M513" s="227" t="s">
        <v>22</v>
      </c>
      <c r="N513" s="228" t="s">
        <v>47</v>
      </c>
      <c r="O513" s="46"/>
      <c r="P513" s="229">
        <f>O513*H513</f>
        <v>0</v>
      </c>
      <c r="Q513" s="229">
        <v>0.00052400000000000005</v>
      </c>
      <c r="R513" s="229">
        <f>Q513*H513</f>
        <v>0.088409280000000007</v>
      </c>
      <c r="S513" s="229">
        <v>0</v>
      </c>
      <c r="T513" s="230">
        <f>S513*H513</f>
        <v>0</v>
      </c>
      <c r="AR513" s="23" t="s">
        <v>147</v>
      </c>
      <c r="AT513" s="23" t="s">
        <v>142</v>
      </c>
      <c r="AU513" s="23" t="s">
        <v>86</v>
      </c>
      <c r="AY513" s="23" t="s">
        <v>140</v>
      </c>
      <c r="BE513" s="231">
        <f>IF(N513="základní",J513,0)</f>
        <v>0</v>
      </c>
      <c r="BF513" s="231">
        <f>IF(N513="snížená",J513,0)</f>
        <v>0</v>
      </c>
      <c r="BG513" s="231">
        <f>IF(N513="zákl. přenesená",J513,0)</f>
        <v>0</v>
      </c>
      <c r="BH513" s="231">
        <f>IF(N513="sníž. přenesená",J513,0)</f>
        <v>0</v>
      </c>
      <c r="BI513" s="231">
        <f>IF(N513="nulová",J513,0)</f>
        <v>0</v>
      </c>
      <c r="BJ513" s="23" t="s">
        <v>24</v>
      </c>
      <c r="BK513" s="231">
        <f>ROUND(I513*H513,2)</f>
        <v>0</v>
      </c>
      <c r="BL513" s="23" t="s">
        <v>147</v>
      </c>
      <c r="BM513" s="23" t="s">
        <v>807</v>
      </c>
    </row>
    <row r="514" s="11" customFormat="1">
      <c r="B514" s="235"/>
      <c r="C514" s="236"/>
      <c r="D514" s="232" t="s">
        <v>151</v>
      </c>
      <c r="E514" s="237" t="s">
        <v>22</v>
      </c>
      <c r="F514" s="238" t="s">
        <v>808</v>
      </c>
      <c r="G514" s="236"/>
      <c r="H514" s="239">
        <v>168.72</v>
      </c>
      <c r="I514" s="240"/>
      <c r="J514" s="236"/>
      <c r="K514" s="236"/>
      <c r="L514" s="241"/>
      <c r="M514" s="242"/>
      <c r="N514" s="243"/>
      <c r="O514" s="243"/>
      <c r="P514" s="243"/>
      <c r="Q514" s="243"/>
      <c r="R514" s="243"/>
      <c r="S514" s="243"/>
      <c r="T514" s="244"/>
      <c r="AT514" s="245" t="s">
        <v>151</v>
      </c>
      <c r="AU514" s="245" t="s">
        <v>86</v>
      </c>
      <c r="AV514" s="11" t="s">
        <v>86</v>
      </c>
      <c r="AW514" s="11" t="s">
        <v>39</v>
      </c>
      <c r="AX514" s="11" t="s">
        <v>24</v>
      </c>
      <c r="AY514" s="245" t="s">
        <v>140</v>
      </c>
    </row>
    <row r="515" s="1" customFormat="1" ht="25.5" customHeight="1">
      <c r="B515" s="45"/>
      <c r="C515" s="220" t="s">
        <v>809</v>
      </c>
      <c r="D515" s="220" t="s">
        <v>142</v>
      </c>
      <c r="E515" s="221" t="s">
        <v>810</v>
      </c>
      <c r="F515" s="222" t="s">
        <v>811</v>
      </c>
      <c r="G515" s="223" t="s">
        <v>145</v>
      </c>
      <c r="H515" s="224">
        <v>4</v>
      </c>
      <c r="I515" s="225"/>
      <c r="J515" s="226">
        <f>ROUND(I515*H515,2)</f>
        <v>0</v>
      </c>
      <c r="K515" s="222" t="s">
        <v>146</v>
      </c>
      <c r="L515" s="71"/>
      <c r="M515" s="227" t="s">
        <v>22</v>
      </c>
      <c r="N515" s="228" t="s">
        <v>47</v>
      </c>
      <c r="O515" s="46"/>
      <c r="P515" s="229">
        <f>O515*H515</f>
        <v>0</v>
      </c>
      <c r="Q515" s="229">
        <v>0.049840000000000002</v>
      </c>
      <c r="R515" s="229">
        <f>Q515*H515</f>
        <v>0.19936000000000001</v>
      </c>
      <c r="S515" s="229">
        <v>0</v>
      </c>
      <c r="T515" s="230">
        <f>S515*H515</f>
        <v>0</v>
      </c>
      <c r="AR515" s="23" t="s">
        <v>147</v>
      </c>
      <c r="AT515" s="23" t="s">
        <v>142</v>
      </c>
      <c r="AU515" s="23" t="s">
        <v>86</v>
      </c>
      <c r="AY515" s="23" t="s">
        <v>140</v>
      </c>
      <c r="BE515" s="231">
        <f>IF(N515="základní",J515,0)</f>
        <v>0</v>
      </c>
      <c r="BF515" s="231">
        <f>IF(N515="snížená",J515,0)</f>
        <v>0</v>
      </c>
      <c r="BG515" s="231">
        <f>IF(N515="zákl. přenesená",J515,0)</f>
        <v>0</v>
      </c>
      <c r="BH515" s="231">
        <f>IF(N515="sníž. přenesená",J515,0)</f>
        <v>0</v>
      </c>
      <c r="BI515" s="231">
        <f>IF(N515="nulová",J515,0)</f>
        <v>0</v>
      </c>
      <c r="BJ515" s="23" t="s">
        <v>24</v>
      </c>
      <c r="BK515" s="231">
        <f>ROUND(I515*H515,2)</f>
        <v>0</v>
      </c>
      <c r="BL515" s="23" t="s">
        <v>147</v>
      </c>
      <c r="BM515" s="23" t="s">
        <v>812</v>
      </c>
    </row>
    <row r="516" s="1" customFormat="1">
      <c r="B516" s="45"/>
      <c r="C516" s="73"/>
      <c r="D516" s="232" t="s">
        <v>149</v>
      </c>
      <c r="E516" s="73"/>
      <c r="F516" s="233" t="s">
        <v>813</v>
      </c>
      <c r="G516" s="73"/>
      <c r="H516" s="73"/>
      <c r="I516" s="190"/>
      <c r="J516" s="73"/>
      <c r="K516" s="73"/>
      <c r="L516" s="71"/>
      <c r="M516" s="234"/>
      <c r="N516" s="46"/>
      <c r="O516" s="46"/>
      <c r="P516" s="46"/>
      <c r="Q516" s="46"/>
      <c r="R516" s="46"/>
      <c r="S516" s="46"/>
      <c r="T516" s="94"/>
      <c r="AT516" s="23" t="s">
        <v>149</v>
      </c>
      <c r="AU516" s="23" t="s">
        <v>86</v>
      </c>
    </row>
    <row r="517" s="11" customFormat="1">
      <c r="B517" s="235"/>
      <c r="C517" s="236"/>
      <c r="D517" s="232" t="s">
        <v>151</v>
      </c>
      <c r="E517" s="237" t="s">
        <v>22</v>
      </c>
      <c r="F517" s="238" t="s">
        <v>814</v>
      </c>
      <c r="G517" s="236"/>
      <c r="H517" s="239">
        <v>4</v>
      </c>
      <c r="I517" s="240"/>
      <c r="J517" s="236"/>
      <c r="K517" s="236"/>
      <c r="L517" s="241"/>
      <c r="M517" s="242"/>
      <c r="N517" s="243"/>
      <c r="O517" s="243"/>
      <c r="P517" s="243"/>
      <c r="Q517" s="243"/>
      <c r="R517" s="243"/>
      <c r="S517" s="243"/>
      <c r="T517" s="244"/>
      <c r="AT517" s="245" t="s">
        <v>151</v>
      </c>
      <c r="AU517" s="245" t="s">
        <v>86</v>
      </c>
      <c r="AV517" s="11" t="s">
        <v>86</v>
      </c>
      <c r="AW517" s="11" t="s">
        <v>39</v>
      </c>
      <c r="AX517" s="11" t="s">
        <v>24</v>
      </c>
      <c r="AY517" s="245" t="s">
        <v>140</v>
      </c>
    </row>
    <row r="518" s="10" customFormat="1" ht="29.88" customHeight="1">
      <c r="B518" s="204"/>
      <c r="C518" s="205"/>
      <c r="D518" s="206" t="s">
        <v>75</v>
      </c>
      <c r="E518" s="218" t="s">
        <v>191</v>
      </c>
      <c r="F518" s="218" t="s">
        <v>815</v>
      </c>
      <c r="G518" s="205"/>
      <c r="H518" s="205"/>
      <c r="I518" s="208"/>
      <c r="J518" s="219">
        <f>BK518</f>
        <v>0</v>
      </c>
      <c r="K518" s="205"/>
      <c r="L518" s="210"/>
      <c r="M518" s="211"/>
      <c r="N518" s="212"/>
      <c r="O518" s="212"/>
      <c r="P518" s="213">
        <f>SUM(P519:P530)</f>
        <v>0</v>
      </c>
      <c r="Q518" s="212"/>
      <c r="R518" s="213">
        <f>SUM(R519:R530)</f>
        <v>5.6563600000000003</v>
      </c>
      <c r="S518" s="212"/>
      <c r="T518" s="214">
        <f>SUM(T519:T530)</f>
        <v>0</v>
      </c>
      <c r="AR518" s="215" t="s">
        <v>24</v>
      </c>
      <c r="AT518" s="216" t="s">
        <v>75</v>
      </c>
      <c r="AU518" s="216" t="s">
        <v>24</v>
      </c>
      <c r="AY518" s="215" t="s">
        <v>140</v>
      </c>
      <c r="BK518" s="217">
        <f>SUM(BK519:BK530)</f>
        <v>0</v>
      </c>
    </row>
    <row r="519" s="1" customFormat="1" ht="25.5" customHeight="1">
      <c r="B519" s="45"/>
      <c r="C519" s="220" t="s">
        <v>816</v>
      </c>
      <c r="D519" s="220" t="s">
        <v>142</v>
      </c>
      <c r="E519" s="221" t="s">
        <v>817</v>
      </c>
      <c r="F519" s="222" t="s">
        <v>818</v>
      </c>
      <c r="G519" s="223" t="s">
        <v>166</v>
      </c>
      <c r="H519" s="224">
        <v>10</v>
      </c>
      <c r="I519" s="225"/>
      <c r="J519" s="226">
        <f>ROUND(I519*H519,2)</f>
        <v>0</v>
      </c>
      <c r="K519" s="222" t="s">
        <v>146</v>
      </c>
      <c r="L519" s="71"/>
      <c r="M519" s="227" t="s">
        <v>22</v>
      </c>
      <c r="N519" s="228" t="s">
        <v>47</v>
      </c>
      <c r="O519" s="46"/>
      <c r="P519" s="229">
        <f>O519*H519</f>
        <v>0</v>
      </c>
      <c r="Q519" s="229">
        <v>1.5999999999999999E-05</v>
      </c>
      <c r="R519" s="229">
        <f>Q519*H519</f>
        <v>0.00015999999999999999</v>
      </c>
      <c r="S519" s="229">
        <v>0</v>
      </c>
      <c r="T519" s="230">
        <f>S519*H519</f>
        <v>0</v>
      </c>
      <c r="AR519" s="23" t="s">
        <v>147</v>
      </c>
      <c r="AT519" s="23" t="s">
        <v>142</v>
      </c>
      <c r="AU519" s="23" t="s">
        <v>86</v>
      </c>
      <c r="AY519" s="23" t="s">
        <v>140</v>
      </c>
      <c r="BE519" s="231">
        <f>IF(N519="základní",J519,0)</f>
        <v>0</v>
      </c>
      <c r="BF519" s="231">
        <f>IF(N519="snížená",J519,0)</f>
        <v>0</v>
      </c>
      <c r="BG519" s="231">
        <f>IF(N519="zákl. přenesená",J519,0)</f>
        <v>0</v>
      </c>
      <c r="BH519" s="231">
        <f>IF(N519="sníž. přenesená",J519,0)</f>
        <v>0</v>
      </c>
      <c r="BI519" s="231">
        <f>IF(N519="nulová",J519,0)</f>
        <v>0</v>
      </c>
      <c r="BJ519" s="23" t="s">
        <v>24</v>
      </c>
      <c r="BK519" s="231">
        <f>ROUND(I519*H519,2)</f>
        <v>0</v>
      </c>
      <c r="BL519" s="23" t="s">
        <v>147</v>
      </c>
      <c r="BM519" s="23" t="s">
        <v>819</v>
      </c>
    </row>
    <row r="520" s="1" customFormat="1">
      <c r="B520" s="45"/>
      <c r="C520" s="73"/>
      <c r="D520" s="232" t="s">
        <v>149</v>
      </c>
      <c r="E520" s="73"/>
      <c r="F520" s="233" t="s">
        <v>820</v>
      </c>
      <c r="G520" s="73"/>
      <c r="H520" s="73"/>
      <c r="I520" s="190"/>
      <c r="J520" s="73"/>
      <c r="K520" s="73"/>
      <c r="L520" s="71"/>
      <c r="M520" s="234"/>
      <c r="N520" s="46"/>
      <c r="O520" s="46"/>
      <c r="P520" s="46"/>
      <c r="Q520" s="46"/>
      <c r="R520" s="46"/>
      <c r="S520" s="46"/>
      <c r="T520" s="94"/>
      <c r="AT520" s="23" t="s">
        <v>149</v>
      </c>
      <c r="AU520" s="23" t="s">
        <v>86</v>
      </c>
    </row>
    <row r="521" s="11" customFormat="1">
      <c r="B521" s="235"/>
      <c r="C521" s="236"/>
      <c r="D521" s="232" t="s">
        <v>151</v>
      </c>
      <c r="E521" s="237" t="s">
        <v>22</v>
      </c>
      <c r="F521" s="238" t="s">
        <v>821</v>
      </c>
      <c r="G521" s="236"/>
      <c r="H521" s="239">
        <v>10</v>
      </c>
      <c r="I521" s="240"/>
      <c r="J521" s="236"/>
      <c r="K521" s="236"/>
      <c r="L521" s="241"/>
      <c r="M521" s="242"/>
      <c r="N521" s="243"/>
      <c r="O521" s="243"/>
      <c r="P521" s="243"/>
      <c r="Q521" s="243"/>
      <c r="R521" s="243"/>
      <c r="S521" s="243"/>
      <c r="T521" s="244"/>
      <c r="AT521" s="245" t="s">
        <v>151</v>
      </c>
      <c r="AU521" s="245" t="s">
        <v>86</v>
      </c>
      <c r="AV521" s="11" t="s">
        <v>86</v>
      </c>
      <c r="AW521" s="11" t="s">
        <v>39</v>
      </c>
      <c r="AX521" s="11" t="s">
        <v>24</v>
      </c>
      <c r="AY521" s="245" t="s">
        <v>140</v>
      </c>
    </row>
    <row r="522" s="1" customFormat="1" ht="25.5" customHeight="1">
      <c r="B522" s="45"/>
      <c r="C522" s="257" t="s">
        <v>822</v>
      </c>
      <c r="D522" s="257" t="s">
        <v>240</v>
      </c>
      <c r="E522" s="258" t="s">
        <v>823</v>
      </c>
      <c r="F522" s="259" t="s">
        <v>824</v>
      </c>
      <c r="G522" s="260" t="s">
        <v>225</v>
      </c>
      <c r="H522" s="261">
        <v>4</v>
      </c>
      <c r="I522" s="262"/>
      <c r="J522" s="263">
        <f>ROUND(I522*H522,2)</f>
        <v>0</v>
      </c>
      <c r="K522" s="259" t="s">
        <v>260</v>
      </c>
      <c r="L522" s="264"/>
      <c r="M522" s="265" t="s">
        <v>22</v>
      </c>
      <c r="N522" s="266" t="s">
        <v>47</v>
      </c>
      <c r="O522" s="46"/>
      <c r="P522" s="229">
        <f>O522*H522</f>
        <v>0</v>
      </c>
      <c r="Q522" s="229">
        <v>1.4139999999999999</v>
      </c>
      <c r="R522" s="229">
        <f>Q522*H522</f>
        <v>5.6559999999999997</v>
      </c>
      <c r="S522" s="229">
        <v>0</v>
      </c>
      <c r="T522" s="230">
        <f>S522*H522</f>
        <v>0</v>
      </c>
      <c r="AR522" s="23" t="s">
        <v>191</v>
      </c>
      <c r="AT522" s="23" t="s">
        <v>240</v>
      </c>
      <c r="AU522" s="23" t="s">
        <v>86</v>
      </c>
      <c r="AY522" s="23" t="s">
        <v>140</v>
      </c>
      <c r="BE522" s="231">
        <f>IF(N522="základní",J522,0)</f>
        <v>0</v>
      </c>
      <c r="BF522" s="231">
        <f>IF(N522="snížená",J522,0)</f>
        <v>0</v>
      </c>
      <c r="BG522" s="231">
        <f>IF(N522="zákl. přenesená",J522,0)</f>
        <v>0</v>
      </c>
      <c r="BH522" s="231">
        <f>IF(N522="sníž. přenesená",J522,0)</f>
        <v>0</v>
      </c>
      <c r="BI522" s="231">
        <f>IF(N522="nulová",J522,0)</f>
        <v>0</v>
      </c>
      <c r="BJ522" s="23" t="s">
        <v>24</v>
      </c>
      <c r="BK522" s="231">
        <f>ROUND(I522*H522,2)</f>
        <v>0</v>
      </c>
      <c r="BL522" s="23" t="s">
        <v>147</v>
      </c>
      <c r="BM522" s="23" t="s">
        <v>825</v>
      </c>
    </row>
    <row r="523" s="11" customFormat="1">
      <c r="B523" s="235"/>
      <c r="C523" s="236"/>
      <c r="D523" s="232" t="s">
        <v>151</v>
      </c>
      <c r="E523" s="237" t="s">
        <v>22</v>
      </c>
      <c r="F523" s="238" t="s">
        <v>826</v>
      </c>
      <c r="G523" s="236"/>
      <c r="H523" s="239">
        <v>4</v>
      </c>
      <c r="I523" s="240"/>
      <c r="J523" s="236"/>
      <c r="K523" s="236"/>
      <c r="L523" s="241"/>
      <c r="M523" s="242"/>
      <c r="N523" s="243"/>
      <c r="O523" s="243"/>
      <c r="P523" s="243"/>
      <c r="Q523" s="243"/>
      <c r="R523" s="243"/>
      <c r="S523" s="243"/>
      <c r="T523" s="244"/>
      <c r="AT523" s="245" t="s">
        <v>151</v>
      </c>
      <c r="AU523" s="245" t="s">
        <v>86</v>
      </c>
      <c r="AV523" s="11" t="s">
        <v>86</v>
      </c>
      <c r="AW523" s="11" t="s">
        <v>39</v>
      </c>
      <c r="AX523" s="11" t="s">
        <v>24</v>
      </c>
      <c r="AY523" s="245" t="s">
        <v>140</v>
      </c>
    </row>
    <row r="524" s="1" customFormat="1" ht="25.5" customHeight="1">
      <c r="B524" s="45"/>
      <c r="C524" s="220" t="s">
        <v>827</v>
      </c>
      <c r="D524" s="220" t="s">
        <v>142</v>
      </c>
      <c r="E524" s="221" t="s">
        <v>828</v>
      </c>
      <c r="F524" s="222" t="s">
        <v>829</v>
      </c>
      <c r="G524" s="223" t="s">
        <v>225</v>
      </c>
      <c r="H524" s="224">
        <v>4</v>
      </c>
      <c r="I524" s="225"/>
      <c r="J524" s="226">
        <f>ROUND(I524*H524,2)</f>
        <v>0</v>
      </c>
      <c r="K524" s="222" t="s">
        <v>146</v>
      </c>
      <c r="L524" s="71"/>
      <c r="M524" s="227" t="s">
        <v>22</v>
      </c>
      <c r="N524" s="228" t="s">
        <v>47</v>
      </c>
      <c r="O524" s="46"/>
      <c r="P524" s="229">
        <f>O524*H524</f>
        <v>0</v>
      </c>
      <c r="Q524" s="229">
        <v>0</v>
      </c>
      <c r="R524" s="229">
        <f>Q524*H524</f>
        <v>0</v>
      </c>
      <c r="S524" s="229">
        <v>0</v>
      </c>
      <c r="T524" s="230">
        <f>S524*H524</f>
        <v>0</v>
      </c>
      <c r="AR524" s="23" t="s">
        <v>147</v>
      </c>
      <c r="AT524" s="23" t="s">
        <v>142</v>
      </c>
      <c r="AU524" s="23" t="s">
        <v>86</v>
      </c>
      <c r="AY524" s="23" t="s">
        <v>140</v>
      </c>
      <c r="BE524" s="231">
        <f>IF(N524="základní",J524,0)</f>
        <v>0</v>
      </c>
      <c r="BF524" s="231">
        <f>IF(N524="snížená",J524,0)</f>
        <v>0</v>
      </c>
      <c r="BG524" s="231">
        <f>IF(N524="zákl. přenesená",J524,0)</f>
        <v>0</v>
      </c>
      <c r="BH524" s="231">
        <f>IF(N524="sníž. přenesená",J524,0)</f>
        <v>0</v>
      </c>
      <c r="BI524" s="231">
        <f>IF(N524="nulová",J524,0)</f>
        <v>0</v>
      </c>
      <c r="BJ524" s="23" t="s">
        <v>24</v>
      </c>
      <c r="BK524" s="231">
        <f>ROUND(I524*H524,2)</f>
        <v>0</v>
      </c>
      <c r="BL524" s="23" t="s">
        <v>147</v>
      </c>
      <c r="BM524" s="23" t="s">
        <v>830</v>
      </c>
    </row>
    <row r="525" s="1" customFormat="1">
      <c r="B525" s="45"/>
      <c r="C525" s="73"/>
      <c r="D525" s="232" t="s">
        <v>149</v>
      </c>
      <c r="E525" s="73"/>
      <c r="F525" s="233" t="s">
        <v>831</v>
      </c>
      <c r="G525" s="73"/>
      <c r="H525" s="73"/>
      <c r="I525" s="190"/>
      <c r="J525" s="73"/>
      <c r="K525" s="73"/>
      <c r="L525" s="71"/>
      <c r="M525" s="234"/>
      <c r="N525" s="46"/>
      <c r="O525" s="46"/>
      <c r="P525" s="46"/>
      <c r="Q525" s="46"/>
      <c r="R525" s="46"/>
      <c r="S525" s="46"/>
      <c r="T525" s="94"/>
      <c r="AT525" s="23" t="s">
        <v>149</v>
      </c>
      <c r="AU525" s="23" t="s">
        <v>86</v>
      </c>
    </row>
    <row r="526" s="11" customFormat="1">
      <c r="B526" s="235"/>
      <c r="C526" s="236"/>
      <c r="D526" s="232" t="s">
        <v>151</v>
      </c>
      <c r="E526" s="237" t="s">
        <v>22</v>
      </c>
      <c r="F526" s="238" t="s">
        <v>832</v>
      </c>
      <c r="G526" s="236"/>
      <c r="H526" s="239">
        <v>4</v>
      </c>
      <c r="I526" s="240"/>
      <c r="J526" s="236"/>
      <c r="K526" s="236"/>
      <c r="L526" s="241"/>
      <c r="M526" s="242"/>
      <c r="N526" s="243"/>
      <c r="O526" s="243"/>
      <c r="P526" s="243"/>
      <c r="Q526" s="243"/>
      <c r="R526" s="243"/>
      <c r="S526" s="243"/>
      <c r="T526" s="244"/>
      <c r="AT526" s="245" t="s">
        <v>151</v>
      </c>
      <c r="AU526" s="245" t="s">
        <v>86</v>
      </c>
      <c r="AV526" s="11" t="s">
        <v>86</v>
      </c>
      <c r="AW526" s="11" t="s">
        <v>39</v>
      </c>
      <c r="AX526" s="11" t="s">
        <v>24</v>
      </c>
      <c r="AY526" s="245" t="s">
        <v>140</v>
      </c>
    </row>
    <row r="527" s="1" customFormat="1" ht="16.5" customHeight="1">
      <c r="B527" s="45"/>
      <c r="C527" s="257" t="s">
        <v>833</v>
      </c>
      <c r="D527" s="257" t="s">
        <v>240</v>
      </c>
      <c r="E527" s="258" t="s">
        <v>834</v>
      </c>
      <c r="F527" s="259" t="s">
        <v>835</v>
      </c>
      <c r="G527" s="260" t="s">
        <v>225</v>
      </c>
      <c r="H527" s="261">
        <v>4</v>
      </c>
      <c r="I527" s="262"/>
      <c r="J527" s="263">
        <f>ROUND(I527*H527,2)</f>
        <v>0</v>
      </c>
      <c r="K527" s="259" t="s">
        <v>146</v>
      </c>
      <c r="L527" s="264"/>
      <c r="M527" s="265" t="s">
        <v>22</v>
      </c>
      <c r="N527" s="266" t="s">
        <v>47</v>
      </c>
      <c r="O527" s="46"/>
      <c r="P527" s="229">
        <f>O527*H527</f>
        <v>0</v>
      </c>
      <c r="Q527" s="229">
        <v>5.0000000000000002E-05</v>
      </c>
      <c r="R527" s="229">
        <f>Q527*H527</f>
        <v>0.00020000000000000001</v>
      </c>
      <c r="S527" s="229">
        <v>0</v>
      </c>
      <c r="T527" s="230">
        <f>S527*H527</f>
        <v>0</v>
      </c>
      <c r="AR527" s="23" t="s">
        <v>191</v>
      </c>
      <c r="AT527" s="23" t="s">
        <v>240</v>
      </c>
      <c r="AU527" s="23" t="s">
        <v>86</v>
      </c>
      <c r="AY527" s="23" t="s">
        <v>140</v>
      </c>
      <c r="BE527" s="231">
        <f>IF(N527="základní",J527,0)</f>
        <v>0</v>
      </c>
      <c r="BF527" s="231">
        <f>IF(N527="snížená",J527,0)</f>
        <v>0</v>
      </c>
      <c r="BG527" s="231">
        <f>IF(N527="zákl. přenesená",J527,0)</f>
        <v>0</v>
      </c>
      <c r="BH527" s="231">
        <f>IF(N527="sníž. přenesená",J527,0)</f>
        <v>0</v>
      </c>
      <c r="BI527" s="231">
        <f>IF(N527="nulová",J527,0)</f>
        <v>0</v>
      </c>
      <c r="BJ527" s="23" t="s">
        <v>24</v>
      </c>
      <c r="BK527" s="231">
        <f>ROUND(I527*H527,2)</f>
        <v>0</v>
      </c>
      <c r="BL527" s="23" t="s">
        <v>147</v>
      </c>
      <c r="BM527" s="23" t="s">
        <v>836</v>
      </c>
    </row>
    <row r="528" s="1" customFormat="1">
      <c r="B528" s="45"/>
      <c r="C528" s="73"/>
      <c r="D528" s="232" t="s">
        <v>837</v>
      </c>
      <c r="E528" s="73"/>
      <c r="F528" s="233" t="s">
        <v>838</v>
      </c>
      <c r="G528" s="73"/>
      <c r="H528" s="73"/>
      <c r="I528" s="190"/>
      <c r="J528" s="73"/>
      <c r="K528" s="73"/>
      <c r="L528" s="71"/>
      <c r="M528" s="234"/>
      <c r="N528" s="46"/>
      <c r="O528" s="46"/>
      <c r="P528" s="46"/>
      <c r="Q528" s="46"/>
      <c r="R528" s="46"/>
      <c r="S528" s="46"/>
      <c r="T528" s="94"/>
      <c r="AT528" s="23" t="s">
        <v>837</v>
      </c>
      <c r="AU528" s="23" t="s">
        <v>86</v>
      </c>
    </row>
    <row r="529" s="11" customFormat="1">
      <c r="B529" s="235"/>
      <c r="C529" s="236"/>
      <c r="D529" s="232" t="s">
        <v>151</v>
      </c>
      <c r="E529" s="237" t="s">
        <v>22</v>
      </c>
      <c r="F529" s="238" t="s">
        <v>832</v>
      </c>
      <c r="G529" s="236"/>
      <c r="H529" s="239">
        <v>4</v>
      </c>
      <c r="I529" s="240"/>
      <c r="J529" s="236"/>
      <c r="K529" s="236"/>
      <c r="L529" s="241"/>
      <c r="M529" s="242"/>
      <c r="N529" s="243"/>
      <c r="O529" s="243"/>
      <c r="P529" s="243"/>
      <c r="Q529" s="243"/>
      <c r="R529" s="243"/>
      <c r="S529" s="243"/>
      <c r="T529" s="244"/>
      <c r="AT529" s="245" t="s">
        <v>151</v>
      </c>
      <c r="AU529" s="245" t="s">
        <v>86</v>
      </c>
      <c r="AV529" s="11" t="s">
        <v>86</v>
      </c>
      <c r="AW529" s="11" t="s">
        <v>39</v>
      </c>
      <c r="AX529" s="11" t="s">
        <v>76</v>
      </c>
      <c r="AY529" s="245" t="s">
        <v>140</v>
      </c>
    </row>
    <row r="530" s="12" customFormat="1">
      <c r="B530" s="246"/>
      <c r="C530" s="247"/>
      <c r="D530" s="232" t="s">
        <v>151</v>
      </c>
      <c r="E530" s="248" t="s">
        <v>22</v>
      </c>
      <c r="F530" s="249" t="s">
        <v>158</v>
      </c>
      <c r="G530" s="247"/>
      <c r="H530" s="250">
        <v>4</v>
      </c>
      <c r="I530" s="251"/>
      <c r="J530" s="247"/>
      <c r="K530" s="247"/>
      <c r="L530" s="252"/>
      <c r="M530" s="253"/>
      <c r="N530" s="254"/>
      <c r="O530" s="254"/>
      <c r="P530" s="254"/>
      <c r="Q530" s="254"/>
      <c r="R530" s="254"/>
      <c r="S530" s="254"/>
      <c r="T530" s="255"/>
      <c r="AT530" s="256" t="s">
        <v>151</v>
      </c>
      <c r="AU530" s="256" t="s">
        <v>86</v>
      </c>
      <c r="AV530" s="12" t="s">
        <v>147</v>
      </c>
      <c r="AW530" s="12" t="s">
        <v>6</v>
      </c>
      <c r="AX530" s="12" t="s">
        <v>24</v>
      </c>
      <c r="AY530" s="256" t="s">
        <v>140</v>
      </c>
    </row>
    <row r="531" s="10" customFormat="1" ht="29.88" customHeight="1">
      <c r="B531" s="204"/>
      <c r="C531" s="205"/>
      <c r="D531" s="206" t="s">
        <v>75</v>
      </c>
      <c r="E531" s="218" t="s">
        <v>206</v>
      </c>
      <c r="F531" s="218" t="s">
        <v>839</v>
      </c>
      <c r="G531" s="205"/>
      <c r="H531" s="205"/>
      <c r="I531" s="208"/>
      <c r="J531" s="219">
        <f>BK531</f>
        <v>0</v>
      </c>
      <c r="K531" s="205"/>
      <c r="L531" s="210"/>
      <c r="M531" s="211"/>
      <c r="N531" s="212"/>
      <c r="O531" s="212"/>
      <c r="P531" s="213">
        <f>SUM(P532:P652)</f>
        <v>0</v>
      </c>
      <c r="Q531" s="212"/>
      <c r="R531" s="213">
        <f>SUM(R532:R652)</f>
        <v>106.230516180424</v>
      </c>
      <c r="S531" s="212"/>
      <c r="T531" s="214">
        <f>SUM(T532:T652)</f>
        <v>1245.2757999999999</v>
      </c>
      <c r="AR531" s="215" t="s">
        <v>24</v>
      </c>
      <c r="AT531" s="216" t="s">
        <v>75</v>
      </c>
      <c r="AU531" s="216" t="s">
        <v>24</v>
      </c>
      <c r="AY531" s="215" t="s">
        <v>140</v>
      </c>
      <c r="BK531" s="217">
        <f>SUM(BK532:BK652)</f>
        <v>0</v>
      </c>
    </row>
    <row r="532" s="1" customFormat="1" ht="16.5" customHeight="1">
      <c r="B532" s="45"/>
      <c r="C532" s="220" t="s">
        <v>840</v>
      </c>
      <c r="D532" s="220" t="s">
        <v>142</v>
      </c>
      <c r="E532" s="221" t="s">
        <v>841</v>
      </c>
      <c r="F532" s="222" t="s">
        <v>842</v>
      </c>
      <c r="G532" s="223" t="s">
        <v>225</v>
      </c>
      <c r="H532" s="224">
        <v>2</v>
      </c>
      <c r="I532" s="225"/>
      <c r="J532" s="226">
        <f>ROUND(I532*H532,2)</f>
        <v>0</v>
      </c>
      <c r="K532" s="222" t="s">
        <v>146</v>
      </c>
      <c r="L532" s="71"/>
      <c r="M532" s="227" t="s">
        <v>22</v>
      </c>
      <c r="N532" s="228" t="s">
        <v>47</v>
      </c>
      <c r="O532" s="46"/>
      <c r="P532" s="229">
        <f>O532*H532</f>
        <v>0</v>
      </c>
      <c r="Q532" s="229">
        <v>0.085419999999999996</v>
      </c>
      <c r="R532" s="229">
        <f>Q532*H532</f>
        <v>0.17083999999999999</v>
      </c>
      <c r="S532" s="229">
        <v>0</v>
      </c>
      <c r="T532" s="230">
        <f>S532*H532</f>
        <v>0</v>
      </c>
      <c r="AR532" s="23" t="s">
        <v>147</v>
      </c>
      <c r="AT532" s="23" t="s">
        <v>142</v>
      </c>
      <c r="AU532" s="23" t="s">
        <v>86</v>
      </c>
      <c r="AY532" s="23" t="s">
        <v>140</v>
      </c>
      <c r="BE532" s="231">
        <f>IF(N532="základní",J532,0)</f>
        <v>0</v>
      </c>
      <c r="BF532" s="231">
        <f>IF(N532="snížená",J532,0)</f>
        <v>0</v>
      </c>
      <c r="BG532" s="231">
        <f>IF(N532="zákl. přenesená",J532,0)</f>
        <v>0</v>
      </c>
      <c r="BH532" s="231">
        <f>IF(N532="sníž. přenesená",J532,0)</f>
        <v>0</v>
      </c>
      <c r="BI532" s="231">
        <f>IF(N532="nulová",J532,0)</f>
        <v>0</v>
      </c>
      <c r="BJ532" s="23" t="s">
        <v>24</v>
      </c>
      <c r="BK532" s="231">
        <f>ROUND(I532*H532,2)</f>
        <v>0</v>
      </c>
      <c r="BL532" s="23" t="s">
        <v>147</v>
      </c>
      <c r="BM532" s="23" t="s">
        <v>843</v>
      </c>
    </row>
    <row r="533" s="1" customFormat="1">
      <c r="B533" s="45"/>
      <c r="C533" s="73"/>
      <c r="D533" s="232" t="s">
        <v>149</v>
      </c>
      <c r="E533" s="73"/>
      <c r="F533" s="233" t="s">
        <v>844</v>
      </c>
      <c r="G533" s="73"/>
      <c r="H533" s="73"/>
      <c r="I533" s="190"/>
      <c r="J533" s="73"/>
      <c r="K533" s="73"/>
      <c r="L533" s="71"/>
      <c r="M533" s="234"/>
      <c r="N533" s="46"/>
      <c r="O533" s="46"/>
      <c r="P533" s="46"/>
      <c r="Q533" s="46"/>
      <c r="R533" s="46"/>
      <c r="S533" s="46"/>
      <c r="T533" s="94"/>
      <c r="AT533" s="23" t="s">
        <v>149</v>
      </c>
      <c r="AU533" s="23" t="s">
        <v>86</v>
      </c>
    </row>
    <row r="534" s="1" customFormat="1" ht="38.25" customHeight="1">
      <c r="B534" s="45"/>
      <c r="C534" s="220" t="s">
        <v>845</v>
      </c>
      <c r="D534" s="220" t="s">
        <v>142</v>
      </c>
      <c r="E534" s="221" t="s">
        <v>846</v>
      </c>
      <c r="F534" s="222" t="s">
        <v>847</v>
      </c>
      <c r="G534" s="223" t="s">
        <v>166</v>
      </c>
      <c r="H534" s="224">
        <v>28</v>
      </c>
      <c r="I534" s="225"/>
      <c r="J534" s="226">
        <f>ROUND(I534*H534,2)</f>
        <v>0</v>
      </c>
      <c r="K534" s="222" t="s">
        <v>146</v>
      </c>
      <c r="L534" s="71"/>
      <c r="M534" s="227" t="s">
        <v>22</v>
      </c>
      <c r="N534" s="228" t="s">
        <v>47</v>
      </c>
      <c r="O534" s="46"/>
      <c r="P534" s="229">
        <f>O534*H534</f>
        <v>0</v>
      </c>
      <c r="Q534" s="229">
        <v>0.12949959999999999</v>
      </c>
      <c r="R534" s="229">
        <f>Q534*H534</f>
        <v>3.6259888</v>
      </c>
      <c r="S534" s="229">
        <v>0</v>
      </c>
      <c r="T534" s="230">
        <f>S534*H534</f>
        <v>0</v>
      </c>
      <c r="AR534" s="23" t="s">
        <v>147</v>
      </c>
      <c r="AT534" s="23" t="s">
        <v>142</v>
      </c>
      <c r="AU534" s="23" t="s">
        <v>86</v>
      </c>
      <c r="AY534" s="23" t="s">
        <v>140</v>
      </c>
      <c r="BE534" s="231">
        <f>IF(N534="základní",J534,0)</f>
        <v>0</v>
      </c>
      <c r="BF534" s="231">
        <f>IF(N534="snížená",J534,0)</f>
        <v>0</v>
      </c>
      <c r="BG534" s="231">
        <f>IF(N534="zákl. přenesená",J534,0)</f>
        <v>0</v>
      </c>
      <c r="BH534" s="231">
        <f>IF(N534="sníž. přenesená",J534,0)</f>
        <v>0</v>
      </c>
      <c r="BI534" s="231">
        <f>IF(N534="nulová",J534,0)</f>
        <v>0</v>
      </c>
      <c r="BJ534" s="23" t="s">
        <v>24</v>
      </c>
      <c r="BK534" s="231">
        <f>ROUND(I534*H534,2)</f>
        <v>0</v>
      </c>
      <c r="BL534" s="23" t="s">
        <v>147</v>
      </c>
      <c r="BM534" s="23" t="s">
        <v>848</v>
      </c>
    </row>
    <row r="535" s="1" customFormat="1">
      <c r="B535" s="45"/>
      <c r="C535" s="73"/>
      <c r="D535" s="232" t="s">
        <v>149</v>
      </c>
      <c r="E535" s="73"/>
      <c r="F535" s="233" t="s">
        <v>849</v>
      </c>
      <c r="G535" s="73"/>
      <c r="H535" s="73"/>
      <c r="I535" s="190"/>
      <c r="J535" s="73"/>
      <c r="K535" s="73"/>
      <c r="L535" s="71"/>
      <c r="M535" s="234"/>
      <c r="N535" s="46"/>
      <c r="O535" s="46"/>
      <c r="P535" s="46"/>
      <c r="Q535" s="46"/>
      <c r="R535" s="46"/>
      <c r="S535" s="46"/>
      <c r="T535" s="94"/>
      <c r="AT535" s="23" t="s">
        <v>149</v>
      </c>
      <c r="AU535" s="23" t="s">
        <v>86</v>
      </c>
    </row>
    <row r="536" s="11" customFormat="1">
      <c r="B536" s="235"/>
      <c r="C536" s="236"/>
      <c r="D536" s="232" t="s">
        <v>151</v>
      </c>
      <c r="E536" s="237" t="s">
        <v>22</v>
      </c>
      <c r="F536" s="238" t="s">
        <v>850</v>
      </c>
      <c r="G536" s="236"/>
      <c r="H536" s="239">
        <v>28</v>
      </c>
      <c r="I536" s="240"/>
      <c r="J536" s="236"/>
      <c r="K536" s="236"/>
      <c r="L536" s="241"/>
      <c r="M536" s="242"/>
      <c r="N536" s="243"/>
      <c r="O536" s="243"/>
      <c r="P536" s="243"/>
      <c r="Q536" s="243"/>
      <c r="R536" s="243"/>
      <c r="S536" s="243"/>
      <c r="T536" s="244"/>
      <c r="AT536" s="245" t="s">
        <v>151</v>
      </c>
      <c r="AU536" s="245" t="s">
        <v>86</v>
      </c>
      <c r="AV536" s="11" t="s">
        <v>86</v>
      </c>
      <c r="AW536" s="11" t="s">
        <v>39</v>
      </c>
      <c r="AX536" s="11" t="s">
        <v>24</v>
      </c>
      <c r="AY536" s="245" t="s">
        <v>140</v>
      </c>
    </row>
    <row r="537" s="1" customFormat="1" ht="16.5" customHeight="1">
      <c r="B537" s="45"/>
      <c r="C537" s="257" t="s">
        <v>851</v>
      </c>
      <c r="D537" s="257" t="s">
        <v>240</v>
      </c>
      <c r="E537" s="258" t="s">
        <v>852</v>
      </c>
      <c r="F537" s="259" t="s">
        <v>853</v>
      </c>
      <c r="G537" s="260" t="s">
        <v>225</v>
      </c>
      <c r="H537" s="261">
        <v>28</v>
      </c>
      <c r="I537" s="262"/>
      <c r="J537" s="263">
        <f>ROUND(I537*H537,2)</f>
        <v>0</v>
      </c>
      <c r="K537" s="259" t="s">
        <v>260</v>
      </c>
      <c r="L537" s="264"/>
      <c r="M537" s="265" t="s">
        <v>22</v>
      </c>
      <c r="N537" s="266" t="s">
        <v>47</v>
      </c>
      <c r="O537" s="46"/>
      <c r="P537" s="229">
        <f>O537*H537</f>
        <v>0</v>
      </c>
      <c r="Q537" s="229">
        <v>0.108</v>
      </c>
      <c r="R537" s="229">
        <f>Q537*H537</f>
        <v>3.024</v>
      </c>
      <c r="S537" s="229">
        <v>0</v>
      </c>
      <c r="T537" s="230">
        <f>S537*H537</f>
        <v>0</v>
      </c>
      <c r="AR537" s="23" t="s">
        <v>191</v>
      </c>
      <c r="AT537" s="23" t="s">
        <v>240</v>
      </c>
      <c r="AU537" s="23" t="s">
        <v>86</v>
      </c>
      <c r="AY537" s="23" t="s">
        <v>140</v>
      </c>
      <c r="BE537" s="231">
        <f>IF(N537="základní",J537,0)</f>
        <v>0</v>
      </c>
      <c r="BF537" s="231">
        <f>IF(N537="snížená",J537,0)</f>
        <v>0</v>
      </c>
      <c r="BG537" s="231">
        <f>IF(N537="zákl. přenesená",J537,0)</f>
        <v>0</v>
      </c>
      <c r="BH537" s="231">
        <f>IF(N537="sníž. přenesená",J537,0)</f>
        <v>0</v>
      </c>
      <c r="BI537" s="231">
        <f>IF(N537="nulová",J537,0)</f>
        <v>0</v>
      </c>
      <c r="BJ537" s="23" t="s">
        <v>24</v>
      </c>
      <c r="BK537" s="231">
        <f>ROUND(I537*H537,2)</f>
        <v>0</v>
      </c>
      <c r="BL537" s="23" t="s">
        <v>147</v>
      </c>
      <c r="BM537" s="23" t="s">
        <v>854</v>
      </c>
    </row>
    <row r="538" s="11" customFormat="1">
      <c r="B538" s="235"/>
      <c r="C538" s="236"/>
      <c r="D538" s="232" t="s">
        <v>151</v>
      </c>
      <c r="E538" s="237" t="s">
        <v>22</v>
      </c>
      <c r="F538" s="238" t="s">
        <v>855</v>
      </c>
      <c r="G538" s="236"/>
      <c r="H538" s="239">
        <v>28</v>
      </c>
      <c r="I538" s="240"/>
      <c r="J538" s="236"/>
      <c r="K538" s="236"/>
      <c r="L538" s="241"/>
      <c r="M538" s="242"/>
      <c r="N538" s="243"/>
      <c r="O538" s="243"/>
      <c r="P538" s="243"/>
      <c r="Q538" s="243"/>
      <c r="R538" s="243"/>
      <c r="S538" s="243"/>
      <c r="T538" s="244"/>
      <c r="AT538" s="245" t="s">
        <v>151</v>
      </c>
      <c r="AU538" s="245" t="s">
        <v>86</v>
      </c>
      <c r="AV538" s="11" t="s">
        <v>86</v>
      </c>
      <c r="AW538" s="11" t="s">
        <v>39</v>
      </c>
      <c r="AX538" s="11" t="s">
        <v>24</v>
      </c>
      <c r="AY538" s="245" t="s">
        <v>140</v>
      </c>
    </row>
    <row r="539" s="1" customFormat="1" ht="38.25" customHeight="1">
      <c r="B539" s="45"/>
      <c r="C539" s="220" t="s">
        <v>856</v>
      </c>
      <c r="D539" s="220" t="s">
        <v>142</v>
      </c>
      <c r="E539" s="221" t="s">
        <v>857</v>
      </c>
      <c r="F539" s="222" t="s">
        <v>858</v>
      </c>
      <c r="G539" s="223" t="s">
        <v>166</v>
      </c>
      <c r="H539" s="224">
        <v>30.399999999999999</v>
      </c>
      <c r="I539" s="225"/>
      <c r="J539" s="226">
        <f>ROUND(I539*H539,2)</f>
        <v>0</v>
      </c>
      <c r="K539" s="222" t="s">
        <v>146</v>
      </c>
      <c r="L539" s="71"/>
      <c r="M539" s="227" t="s">
        <v>22</v>
      </c>
      <c r="N539" s="228" t="s">
        <v>47</v>
      </c>
      <c r="O539" s="46"/>
      <c r="P539" s="229">
        <f>O539*H539</f>
        <v>0</v>
      </c>
      <c r="Q539" s="229">
        <v>0.00034089999999999999</v>
      </c>
      <c r="R539" s="229">
        <f>Q539*H539</f>
        <v>0.010363359999999999</v>
      </c>
      <c r="S539" s="229">
        <v>0</v>
      </c>
      <c r="T539" s="230">
        <f>S539*H539</f>
        <v>0</v>
      </c>
      <c r="AR539" s="23" t="s">
        <v>147</v>
      </c>
      <c r="AT539" s="23" t="s">
        <v>142</v>
      </c>
      <c r="AU539" s="23" t="s">
        <v>86</v>
      </c>
      <c r="AY539" s="23" t="s">
        <v>140</v>
      </c>
      <c r="BE539" s="231">
        <f>IF(N539="základní",J539,0)</f>
        <v>0</v>
      </c>
      <c r="BF539" s="231">
        <f>IF(N539="snížená",J539,0)</f>
        <v>0</v>
      </c>
      <c r="BG539" s="231">
        <f>IF(N539="zákl. přenesená",J539,0)</f>
        <v>0</v>
      </c>
      <c r="BH539" s="231">
        <f>IF(N539="sníž. přenesená",J539,0)</f>
        <v>0</v>
      </c>
      <c r="BI539" s="231">
        <f>IF(N539="nulová",J539,0)</f>
        <v>0</v>
      </c>
      <c r="BJ539" s="23" t="s">
        <v>24</v>
      </c>
      <c r="BK539" s="231">
        <f>ROUND(I539*H539,2)</f>
        <v>0</v>
      </c>
      <c r="BL539" s="23" t="s">
        <v>147</v>
      </c>
      <c r="BM539" s="23" t="s">
        <v>859</v>
      </c>
    </row>
    <row r="540" s="1" customFormat="1">
      <c r="B540" s="45"/>
      <c r="C540" s="73"/>
      <c r="D540" s="232" t="s">
        <v>149</v>
      </c>
      <c r="E540" s="73"/>
      <c r="F540" s="233" t="s">
        <v>860</v>
      </c>
      <c r="G540" s="73"/>
      <c r="H540" s="73"/>
      <c r="I540" s="190"/>
      <c r="J540" s="73"/>
      <c r="K540" s="73"/>
      <c r="L540" s="71"/>
      <c r="M540" s="234"/>
      <c r="N540" s="46"/>
      <c r="O540" s="46"/>
      <c r="P540" s="46"/>
      <c r="Q540" s="46"/>
      <c r="R540" s="46"/>
      <c r="S540" s="46"/>
      <c r="T540" s="94"/>
      <c r="AT540" s="23" t="s">
        <v>149</v>
      </c>
      <c r="AU540" s="23" t="s">
        <v>86</v>
      </c>
    </row>
    <row r="541" s="11" customFormat="1">
      <c r="B541" s="235"/>
      <c r="C541" s="236"/>
      <c r="D541" s="232" t="s">
        <v>151</v>
      </c>
      <c r="E541" s="237" t="s">
        <v>22</v>
      </c>
      <c r="F541" s="238" t="s">
        <v>861</v>
      </c>
      <c r="G541" s="236"/>
      <c r="H541" s="239">
        <v>30.399999999999999</v>
      </c>
      <c r="I541" s="240"/>
      <c r="J541" s="236"/>
      <c r="K541" s="236"/>
      <c r="L541" s="241"/>
      <c r="M541" s="242"/>
      <c r="N541" s="243"/>
      <c r="O541" s="243"/>
      <c r="P541" s="243"/>
      <c r="Q541" s="243"/>
      <c r="R541" s="243"/>
      <c r="S541" s="243"/>
      <c r="T541" s="244"/>
      <c r="AT541" s="245" t="s">
        <v>151</v>
      </c>
      <c r="AU541" s="245" t="s">
        <v>86</v>
      </c>
      <c r="AV541" s="11" t="s">
        <v>86</v>
      </c>
      <c r="AW541" s="11" t="s">
        <v>39</v>
      </c>
      <c r="AX541" s="11" t="s">
        <v>24</v>
      </c>
      <c r="AY541" s="245" t="s">
        <v>140</v>
      </c>
    </row>
    <row r="542" s="1" customFormat="1" ht="38.25" customHeight="1">
      <c r="B542" s="45"/>
      <c r="C542" s="220" t="s">
        <v>862</v>
      </c>
      <c r="D542" s="220" t="s">
        <v>142</v>
      </c>
      <c r="E542" s="221" t="s">
        <v>863</v>
      </c>
      <c r="F542" s="222" t="s">
        <v>864</v>
      </c>
      <c r="G542" s="223" t="s">
        <v>166</v>
      </c>
      <c r="H542" s="224">
        <v>30.399999999999999</v>
      </c>
      <c r="I542" s="225"/>
      <c r="J542" s="226">
        <f>ROUND(I542*H542,2)</f>
        <v>0</v>
      </c>
      <c r="K542" s="222" t="s">
        <v>146</v>
      </c>
      <c r="L542" s="71"/>
      <c r="M542" s="227" t="s">
        <v>22</v>
      </c>
      <c r="N542" s="228" t="s">
        <v>47</v>
      </c>
      <c r="O542" s="46"/>
      <c r="P542" s="229">
        <f>O542*H542</f>
        <v>0</v>
      </c>
      <c r="Q542" s="229">
        <v>0.00049669999999999998</v>
      </c>
      <c r="R542" s="229">
        <f>Q542*H542</f>
        <v>0.015099679999999999</v>
      </c>
      <c r="S542" s="229">
        <v>0</v>
      </c>
      <c r="T542" s="230">
        <f>S542*H542</f>
        <v>0</v>
      </c>
      <c r="AR542" s="23" t="s">
        <v>147</v>
      </c>
      <c r="AT542" s="23" t="s">
        <v>142</v>
      </c>
      <c r="AU542" s="23" t="s">
        <v>86</v>
      </c>
      <c r="AY542" s="23" t="s">
        <v>140</v>
      </c>
      <c r="BE542" s="231">
        <f>IF(N542="základní",J542,0)</f>
        <v>0</v>
      </c>
      <c r="BF542" s="231">
        <f>IF(N542="snížená",J542,0)</f>
        <v>0</v>
      </c>
      <c r="BG542" s="231">
        <f>IF(N542="zákl. přenesená",J542,0)</f>
        <v>0</v>
      </c>
      <c r="BH542" s="231">
        <f>IF(N542="sníž. přenesená",J542,0)</f>
        <v>0</v>
      </c>
      <c r="BI542" s="231">
        <f>IF(N542="nulová",J542,0)</f>
        <v>0</v>
      </c>
      <c r="BJ542" s="23" t="s">
        <v>24</v>
      </c>
      <c r="BK542" s="231">
        <f>ROUND(I542*H542,2)</f>
        <v>0</v>
      </c>
      <c r="BL542" s="23" t="s">
        <v>147</v>
      </c>
      <c r="BM542" s="23" t="s">
        <v>865</v>
      </c>
    </row>
    <row r="543" s="1" customFormat="1">
      <c r="B543" s="45"/>
      <c r="C543" s="73"/>
      <c r="D543" s="232" t="s">
        <v>149</v>
      </c>
      <c r="E543" s="73"/>
      <c r="F543" s="233" t="s">
        <v>860</v>
      </c>
      <c r="G543" s="73"/>
      <c r="H543" s="73"/>
      <c r="I543" s="190"/>
      <c r="J543" s="73"/>
      <c r="K543" s="73"/>
      <c r="L543" s="71"/>
      <c r="M543" s="234"/>
      <c r="N543" s="46"/>
      <c r="O543" s="46"/>
      <c r="P543" s="46"/>
      <c r="Q543" s="46"/>
      <c r="R543" s="46"/>
      <c r="S543" s="46"/>
      <c r="T543" s="94"/>
      <c r="AT543" s="23" t="s">
        <v>149</v>
      </c>
      <c r="AU543" s="23" t="s">
        <v>86</v>
      </c>
    </row>
    <row r="544" s="11" customFormat="1">
      <c r="B544" s="235"/>
      <c r="C544" s="236"/>
      <c r="D544" s="232" t="s">
        <v>151</v>
      </c>
      <c r="E544" s="237" t="s">
        <v>22</v>
      </c>
      <c r="F544" s="238" t="s">
        <v>866</v>
      </c>
      <c r="G544" s="236"/>
      <c r="H544" s="239">
        <v>30.399999999999999</v>
      </c>
      <c r="I544" s="240"/>
      <c r="J544" s="236"/>
      <c r="K544" s="236"/>
      <c r="L544" s="241"/>
      <c r="M544" s="242"/>
      <c r="N544" s="243"/>
      <c r="O544" s="243"/>
      <c r="P544" s="243"/>
      <c r="Q544" s="243"/>
      <c r="R544" s="243"/>
      <c r="S544" s="243"/>
      <c r="T544" s="244"/>
      <c r="AT544" s="245" t="s">
        <v>151</v>
      </c>
      <c r="AU544" s="245" t="s">
        <v>86</v>
      </c>
      <c r="AV544" s="11" t="s">
        <v>86</v>
      </c>
      <c r="AW544" s="11" t="s">
        <v>39</v>
      </c>
      <c r="AX544" s="11" t="s">
        <v>76</v>
      </c>
      <c r="AY544" s="245" t="s">
        <v>140</v>
      </c>
    </row>
    <row r="545" s="12" customFormat="1">
      <c r="B545" s="246"/>
      <c r="C545" s="247"/>
      <c r="D545" s="232" t="s">
        <v>151</v>
      </c>
      <c r="E545" s="248" t="s">
        <v>22</v>
      </c>
      <c r="F545" s="249" t="s">
        <v>158</v>
      </c>
      <c r="G545" s="247"/>
      <c r="H545" s="250">
        <v>30.399999999999999</v>
      </c>
      <c r="I545" s="251"/>
      <c r="J545" s="247"/>
      <c r="K545" s="247"/>
      <c r="L545" s="252"/>
      <c r="M545" s="253"/>
      <c r="N545" s="254"/>
      <c r="O545" s="254"/>
      <c r="P545" s="254"/>
      <c r="Q545" s="254"/>
      <c r="R545" s="254"/>
      <c r="S545" s="254"/>
      <c r="T545" s="255"/>
      <c r="AT545" s="256" t="s">
        <v>151</v>
      </c>
      <c r="AU545" s="256" t="s">
        <v>86</v>
      </c>
      <c r="AV545" s="12" t="s">
        <v>147</v>
      </c>
      <c r="AW545" s="12" t="s">
        <v>6</v>
      </c>
      <c r="AX545" s="12" t="s">
        <v>24</v>
      </c>
      <c r="AY545" s="256" t="s">
        <v>140</v>
      </c>
    </row>
    <row r="546" s="1" customFormat="1" ht="25.5" customHeight="1">
      <c r="B546" s="45"/>
      <c r="C546" s="220" t="s">
        <v>867</v>
      </c>
      <c r="D546" s="220" t="s">
        <v>142</v>
      </c>
      <c r="E546" s="221" t="s">
        <v>868</v>
      </c>
      <c r="F546" s="222" t="s">
        <v>869</v>
      </c>
      <c r="G546" s="223" t="s">
        <v>145</v>
      </c>
      <c r="H546" s="224">
        <v>470.096</v>
      </c>
      <c r="I546" s="225"/>
      <c r="J546" s="226">
        <f>ROUND(I546*H546,2)</f>
        <v>0</v>
      </c>
      <c r="K546" s="222" t="s">
        <v>146</v>
      </c>
      <c r="L546" s="71"/>
      <c r="M546" s="227" t="s">
        <v>22</v>
      </c>
      <c r="N546" s="228" t="s">
        <v>47</v>
      </c>
      <c r="O546" s="46"/>
      <c r="P546" s="229">
        <f>O546*H546</f>
        <v>0</v>
      </c>
      <c r="Q546" s="229">
        <v>0.0010175</v>
      </c>
      <c r="R546" s="229">
        <f>Q546*H546</f>
        <v>0.47832268</v>
      </c>
      <c r="S546" s="229">
        <v>0</v>
      </c>
      <c r="T546" s="230">
        <f>S546*H546</f>
        <v>0</v>
      </c>
      <c r="AR546" s="23" t="s">
        <v>147</v>
      </c>
      <c r="AT546" s="23" t="s">
        <v>142</v>
      </c>
      <c r="AU546" s="23" t="s">
        <v>86</v>
      </c>
      <c r="AY546" s="23" t="s">
        <v>140</v>
      </c>
      <c r="BE546" s="231">
        <f>IF(N546="základní",J546,0)</f>
        <v>0</v>
      </c>
      <c r="BF546" s="231">
        <f>IF(N546="snížená",J546,0)</f>
        <v>0</v>
      </c>
      <c r="BG546" s="231">
        <f>IF(N546="zákl. přenesená",J546,0)</f>
        <v>0</v>
      </c>
      <c r="BH546" s="231">
        <f>IF(N546="sníž. přenesená",J546,0)</f>
        <v>0</v>
      </c>
      <c r="BI546" s="231">
        <f>IF(N546="nulová",J546,0)</f>
        <v>0</v>
      </c>
      <c r="BJ546" s="23" t="s">
        <v>24</v>
      </c>
      <c r="BK546" s="231">
        <f>ROUND(I546*H546,2)</f>
        <v>0</v>
      </c>
      <c r="BL546" s="23" t="s">
        <v>147</v>
      </c>
      <c r="BM546" s="23" t="s">
        <v>870</v>
      </c>
    </row>
    <row r="547" s="1" customFormat="1">
      <c r="B547" s="45"/>
      <c r="C547" s="73"/>
      <c r="D547" s="232" t="s">
        <v>149</v>
      </c>
      <c r="E547" s="73"/>
      <c r="F547" s="233" t="s">
        <v>871</v>
      </c>
      <c r="G547" s="73"/>
      <c r="H547" s="73"/>
      <c r="I547" s="190"/>
      <c r="J547" s="73"/>
      <c r="K547" s="73"/>
      <c r="L547" s="71"/>
      <c r="M547" s="234"/>
      <c r="N547" s="46"/>
      <c r="O547" s="46"/>
      <c r="P547" s="46"/>
      <c r="Q547" s="46"/>
      <c r="R547" s="46"/>
      <c r="S547" s="46"/>
      <c r="T547" s="94"/>
      <c r="AT547" s="23" t="s">
        <v>149</v>
      </c>
      <c r="AU547" s="23" t="s">
        <v>86</v>
      </c>
    </row>
    <row r="548" s="11" customFormat="1">
      <c r="B548" s="235"/>
      <c r="C548" s="236"/>
      <c r="D548" s="232" t="s">
        <v>151</v>
      </c>
      <c r="E548" s="237" t="s">
        <v>22</v>
      </c>
      <c r="F548" s="238" t="s">
        <v>872</v>
      </c>
      <c r="G548" s="236"/>
      <c r="H548" s="239">
        <v>294.976</v>
      </c>
      <c r="I548" s="240"/>
      <c r="J548" s="236"/>
      <c r="K548" s="236"/>
      <c r="L548" s="241"/>
      <c r="M548" s="242"/>
      <c r="N548" s="243"/>
      <c r="O548" s="243"/>
      <c r="P548" s="243"/>
      <c r="Q548" s="243"/>
      <c r="R548" s="243"/>
      <c r="S548" s="243"/>
      <c r="T548" s="244"/>
      <c r="AT548" s="245" t="s">
        <v>151</v>
      </c>
      <c r="AU548" s="245" t="s">
        <v>86</v>
      </c>
      <c r="AV548" s="11" t="s">
        <v>86</v>
      </c>
      <c r="AW548" s="11" t="s">
        <v>39</v>
      </c>
      <c r="AX548" s="11" t="s">
        <v>76</v>
      </c>
      <c r="AY548" s="245" t="s">
        <v>140</v>
      </c>
    </row>
    <row r="549" s="13" customFormat="1">
      <c r="B549" s="267"/>
      <c r="C549" s="268"/>
      <c r="D549" s="232" t="s">
        <v>151</v>
      </c>
      <c r="E549" s="269" t="s">
        <v>22</v>
      </c>
      <c r="F549" s="270" t="s">
        <v>873</v>
      </c>
      <c r="G549" s="268"/>
      <c r="H549" s="269" t="s">
        <v>22</v>
      </c>
      <c r="I549" s="271"/>
      <c r="J549" s="268"/>
      <c r="K549" s="268"/>
      <c r="L549" s="272"/>
      <c r="M549" s="273"/>
      <c r="N549" s="274"/>
      <c r="O549" s="274"/>
      <c r="P549" s="274"/>
      <c r="Q549" s="274"/>
      <c r="R549" s="274"/>
      <c r="S549" s="274"/>
      <c r="T549" s="275"/>
      <c r="AT549" s="276" t="s">
        <v>151</v>
      </c>
      <c r="AU549" s="276" t="s">
        <v>86</v>
      </c>
      <c r="AV549" s="13" t="s">
        <v>24</v>
      </c>
      <c r="AW549" s="13" t="s">
        <v>39</v>
      </c>
      <c r="AX549" s="13" t="s">
        <v>76</v>
      </c>
      <c r="AY549" s="276" t="s">
        <v>140</v>
      </c>
    </row>
    <row r="550" s="11" customFormat="1">
      <c r="B550" s="235"/>
      <c r="C550" s="236"/>
      <c r="D550" s="232" t="s">
        <v>151</v>
      </c>
      <c r="E550" s="237" t="s">
        <v>22</v>
      </c>
      <c r="F550" s="238" t="s">
        <v>874</v>
      </c>
      <c r="G550" s="236"/>
      <c r="H550" s="239">
        <v>88</v>
      </c>
      <c r="I550" s="240"/>
      <c r="J550" s="236"/>
      <c r="K550" s="236"/>
      <c r="L550" s="241"/>
      <c r="M550" s="242"/>
      <c r="N550" s="243"/>
      <c r="O550" s="243"/>
      <c r="P550" s="243"/>
      <c r="Q550" s="243"/>
      <c r="R550" s="243"/>
      <c r="S550" s="243"/>
      <c r="T550" s="244"/>
      <c r="AT550" s="245" t="s">
        <v>151</v>
      </c>
      <c r="AU550" s="245" t="s">
        <v>86</v>
      </c>
      <c r="AV550" s="11" t="s">
        <v>86</v>
      </c>
      <c r="AW550" s="11" t="s">
        <v>39</v>
      </c>
      <c r="AX550" s="11" t="s">
        <v>76</v>
      </c>
      <c r="AY550" s="245" t="s">
        <v>140</v>
      </c>
    </row>
    <row r="551" s="11" customFormat="1">
      <c r="B551" s="235"/>
      <c r="C551" s="236"/>
      <c r="D551" s="232" t="s">
        <v>151</v>
      </c>
      <c r="E551" s="237" t="s">
        <v>22</v>
      </c>
      <c r="F551" s="238" t="s">
        <v>875</v>
      </c>
      <c r="G551" s="236"/>
      <c r="H551" s="239">
        <v>87.120000000000005</v>
      </c>
      <c r="I551" s="240"/>
      <c r="J551" s="236"/>
      <c r="K551" s="236"/>
      <c r="L551" s="241"/>
      <c r="M551" s="242"/>
      <c r="N551" s="243"/>
      <c r="O551" s="243"/>
      <c r="P551" s="243"/>
      <c r="Q551" s="243"/>
      <c r="R551" s="243"/>
      <c r="S551" s="243"/>
      <c r="T551" s="244"/>
      <c r="AT551" s="245" t="s">
        <v>151</v>
      </c>
      <c r="AU551" s="245" t="s">
        <v>86</v>
      </c>
      <c r="AV551" s="11" t="s">
        <v>86</v>
      </c>
      <c r="AW551" s="11" t="s">
        <v>39</v>
      </c>
      <c r="AX551" s="11" t="s">
        <v>76</v>
      </c>
      <c r="AY551" s="245" t="s">
        <v>140</v>
      </c>
    </row>
    <row r="552" s="12" customFormat="1">
      <c r="B552" s="246"/>
      <c r="C552" s="247"/>
      <c r="D552" s="232" t="s">
        <v>151</v>
      </c>
      <c r="E552" s="248" t="s">
        <v>22</v>
      </c>
      <c r="F552" s="249" t="s">
        <v>158</v>
      </c>
      <c r="G552" s="247"/>
      <c r="H552" s="250">
        <v>470.096</v>
      </c>
      <c r="I552" s="251"/>
      <c r="J552" s="247"/>
      <c r="K552" s="247"/>
      <c r="L552" s="252"/>
      <c r="M552" s="253"/>
      <c r="N552" s="254"/>
      <c r="O552" s="254"/>
      <c r="P552" s="254"/>
      <c r="Q552" s="254"/>
      <c r="R552" s="254"/>
      <c r="S552" s="254"/>
      <c r="T552" s="255"/>
      <c r="AT552" s="256" t="s">
        <v>151</v>
      </c>
      <c r="AU552" s="256" t="s">
        <v>86</v>
      </c>
      <c r="AV552" s="12" t="s">
        <v>147</v>
      </c>
      <c r="AW552" s="12" t="s">
        <v>39</v>
      </c>
      <c r="AX552" s="12" t="s">
        <v>24</v>
      </c>
      <c r="AY552" s="256" t="s">
        <v>140</v>
      </c>
    </row>
    <row r="553" s="1" customFormat="1" ht="25.5" customHeight="1">
      <c r="B553" s="45"/>
      <c r="C553" s="220" t="s">
        <v>876</v>
      </c>
      <c r="D553" s="220" t="s">
        <v>142</v>
      </c>
      <c r="E553" s="221" t="s">
        <v>877</v>
      </c>
      <c r="F553" s="222" t="s">
        <v>878</v>
      </c>
      <c r="G553" s="223" t="s">
        <v>166</v>
      </c>
      <c r="H553" s="224">
        <v>15</v>
      </c>
      <c r="I553" s="225"/>
      <c r="J553" s="226">
        <f>ROUND(I553*H553,2)</f>
        <v>0</v>
      </c>
      <c r="K553" s="222" t="s">
        <v>146</v>
      </c>
      <c r="L553" s="71"/>
      <c r="M553" s="227" t="s">
        <v>22</v>
      </c>
      <c r="N553" s="228" t="s">
        <v>47</v>
      </c>
      <c r="O553" s="46"/>
      <c r="P553" s="229">
        <f>O553*H553</f>
        <v>0</v>
      </c>
      <c r="Q553" s="229">
        <v>1.6449999999999999E-06</v>
      </c>
      <c r="R553" s="229">
        <f>Q553*H553</f>
        <v>2.4675E-05</v>
      </c>
      <c r="S553" s="229">
        <v>0</v>
      </c>
      <c r="T553" s="230">
        <f>S553*H553</f>
        <v>0</v>
      </c>
      <c r="AR553" s="23" t="s">
        <v>147</v>
      </c>
      <c r="AT553" s="23" t="s">
        <v>142</v>
      </c>
      <c r="AU553" s="23" t="s">
        <v>86</v>
      </c>
      <c r="AY553" s="23" t="s">
        <v>140</v>
      </c>
      <c r="BE553" s="231">
        <f>IF(N553="základní",J553,0)</f>
        <v>0</v>
      </c>
      <c r="BF553" s="231">
        <f>IF(N553="snížená",J553,0)</f>
        <v>0</v>
      </c>
      <c r="BG553" s="231">
        <f>IF(N553="zákl. přenesená",J553,0)</f>
        <v>0</v>
      </c>
      <c r="BH553" s="231">
        <f>IF(N553="sníž. přenesená",J553,0)</f>
        <v>0</v>
      </c>
      <c r="BI553" s="231">
        <f>IF(N553="nulová",J553,0)</f>
        <v>0</v>
      </c>
      <c r="BJ553" s="23" t="s">
        <v>24</v>
      </c>
      <c r="BK553" s="231">
        <f>ROUND(I553*H553,2)</f>
        <v>0</v>
      </c>
      <c r="BL553" s="23" t="s">
        <v>147</v>
      </c>
      <c r="BM553" s="23" t="s">
        <v>879</v>
      </c>
    </row>
    <row r="554" s="1" customFormat="1">
      <c r="B554" s="45"/>
      <c r="C554" s="73"/>
      <c r="D554" s="232" t="s">
        <v>149</v>
      </c>
      <c r="E554" s="73"/>
      <c r="F554" s="233" t="s">
        <v>880</v>
      </c>
      <c r="G554" s="73"/>
      <c r="H554" s="73"/>
      <c r="I554" s="190"/>
      <c r="J554" s="73"/>
      <c r="K554" s="73"/>
      <c r="L554" s="71"/>
      <c r="M554" s="234"/>
      <c r="N554" s="46"/>
      <c r="O554" s="46"/>
      <c r="P554" s="46"/>
      <c r="Q554" s="46"/>
      <c r="R554" s="46"/>
      <c r="S554" s="46"/>
      <c r="T554" s="94"/>
      <c r="AT554" s="23" t="s">
        <v>149</v>
      </c>
      <c r="AU554" s="23" t="s">
        <v>86</v>
      </c>
    </row>
    <row r="555" s="11" customFormat="1">
      <c r="B555" s="235"/>
      <c r="C555" s="236"/>
      <c r="D555" s="232" t="s">
        <v>151</v>
      </c>
      <c r="E555" s="237" t="s">
        <v>22</v>
      </c>
      <c r="F555" s="238" t="s">
        <v>881</v>
      </c>
      <c r="G555" s="236"/>
      <c r="H555" s="239">
        <v>15</v>
      </c>
      <c r="I555" s="240"/>
      <c r="J555" s="236"/>
      <c r="K555" s="236"/>
      <c r="L555" s="241"/>
      <c r="M555" s="242"/>
      <c r="N555" s="243"/>
      <c r="O555" s="243"/>
      <c r="P555" s="243"/>
      <c r="Q555" s="243"/>
      <c r="R555" s="243"/>
      <c r="S555" s="243"/>
      <c r="T555" s="244"/>
      <c r="AT555" s="245" t="s">
        <v>151</v>
      </c>
      <c r="AU555" s="245" t="s">
        <v>86</v>
      </c>
      <c r="AV555" s="11" t="s">
        <v>86</v>
      </c>
      <c r="AW555" s="11" t="s">
        <v>39</v>
      </c>
      <c r="AX555" s="11" t="s">
        <v>76</v>
      </c>
      <c r="AY555" s="245" t="s">
        <v>140</v>
      </c>
    </row>
    <row r="556" s="12" customFormat="1">
      <c r="B556" s="246"/>
      <c r="C556" s="247"/>
      <c r="D556" s="232" t="s">
        <v>151</v>
      </c>
      <c r="E556" s="248" t="s">
        <v>22</v>
      </c>
      <c r="F556" s="249" t="s">
        <v>158</v>
      </c>
      <c r="G556" s="247"/>
      <c r="H556" s="250">
        <v>15</v>
      </c>
      <c r="I556" s="251"/>
      <c r="J556" s="247"/>
      <c r="K556" s="247"/>
      <c r="L556" s="252"/>
      <c r="M556" s="253"/>
      <c r="N556" s="254"/>
      <c r="O556" s="254"/>
      <c r="P556" s="254"/>
      <c r="Q556" s="254"/>
      <c r="R556" s="254"/>
      <c r="S556" s="254"/>
      <c r="T556" s="255"/>
      <c r="AT556" s="256" t="s">
        <v>151</v>
      </c>
      <c r="AU556" s="256" t="s">
        <v>86</v>
      </c>
      <c r="AV556" s="12" t="s">
        <v>147</v>
      </c>
      <c r="AW556" s="12" t="s">
        <v>6</v>
      </c>
      <c r="AX556" s="12" t="s">
        <v>24</v>
      </c>
      <c r="AY556" s="256" t="s">
        <v>140</v>
      </c>
    </row>
    <row r="557" s="1" customFormat="1" ht="16.5" customHeight="1">
      <c r="B557" s="45"/>
      <c r="C557" s="220" t="s">
        <v>882</v>
      </c>
      <c r="D557" s="220" t="s">
        <v>142</v>
      </c>
      <c r="E557" s="221" t="s">
        <v>883</v>
      </c>
      <c r="F557" s="222" t="s">
        <v>884</v>
      </c>
      <c r="G557" s="223" t="s">
        <v>166</v>
      </c>
      <c r="H557" s="224">
        <v>15.9</v>
      </c>
      <c r="I557" s="225"/>
      <c r="J557" s="226">
        <f>ROUND(I557*H557,2)</f>
        <v>0</v>
      </c>
      <c r="K557" s="222" t="s">
        <v>260</v>
      </c>
      <c r="L557" s="71"/>
      <c r="M557" s="227" t="s">
        <v>22</v>
      </c>
      <c r="N557" s="228" t="s">
        <v>47</v>
      </c>
      <c r="O557" s="46"/>
      <c r="P557" s="229">
        <f>O557*H557</f>
        <v>0</v>
      </c>
      <c r="Q557" s="229">
        <v>0.0235</v>
      </c>
      <c r="R557" s="229">
        <f>Q557*H557</f>
        <v>0.37364999999999998</v>
      </c>
      <c r="S557" s="229">
        <v>0</v>
      </c>
      <c r="T557" s="230">
        <f>S557*H557</f>
        <v>0</v>
      </c>
      <c r="AR557" s="23" t="s">
        <v>147</v>
      </c>
      <c r="AT557" s="23" t="s">
        <v>142</v>
      </c>
      <c r="AU557" s="23" t="s">
        <v>86</v>
      </c>
      <c r="AY557" s="23" t="s">
        <v>140</v>
      </c>
      <c r="BE557" s="231">
        <f>IF(N557="základní",J557,0)</f>
        <v>0</v>
      </c>
      <c r="BF557" s="231">
        <f>IF(N557="snížená",J557,0)</f>
        <v>0</v>
      </c>
      <c r="BG557" s="231">
        <f>IF(N557="zákl. přenesená",J557,0)</f>
        <v>0</v>
      </c>
      <c r="BH557" s="231">
        <f>IF(N557="sníž. přenesená",J557,0)</f>
        <v>0</v>
      </c>
      <c r="BI557" s="231">
        <f>IF(N557="nulová",J557,0)</f>
        <v>0</v>
      </c>
      <c r="BJ557" s="23" t="s">
        <v>24</v>
      </c>
      <c r="BK557" s="231">
        <f>ROUND(I557*H557,2)</f>
        <v>0</v>
      </c>
      <c r="BL557" s="23" t="s">
        <v>147</v>
      </c>
      <c r="BM557" s="23" t="s">
        <v>885</v>
      </c>
    </row>
    <row r="558" s="1" customFormat="1" ht="16.5" customHeight="1">
      <c r="B558" s="45"/>
      <c r="C558" s="220" t="s">
        <v>886</v>
      </c>
      <c r="D558" s="220" t="s">
        <v>142</v>
      </c>
      <c r="E558" s="221" t="s">
        <v>887</v>
      </c>
      <c r="F558" s="222" t="s">
        <v>888</v>
      </c>
      <c r="G558" s="223" t="s">
        <v>145</v>
      </c>
      <c r="H558" s="224">
        <v>2.242</v>
      </c>
      <c r="I558" s="225"/>
      <c r="J558" s="226">
        <f>ROUND(I558*H558,2)</f>
        <v>0</v>
      </c>
      <c r="K558" s="222" t="s">
        <v>146</v>
      </c>
      <c r="L558" s="71"/>
      <c r="M558" s="227" t="s">
        <v>22</v>
      </c>
      <c r="N558" s="228" t="s">
        <v>47</v>
      </c>
      <c r="O558" s="46"/>
      <c r="P558" s="229">
        <f>O558*H558</f>
        <v>0</v>
      </c>
      <c r="Q558" s="229">
        <v>0.00063000000000000003</v>
      </c>
      <c r="R558" s="229">
        <f>Q558*H558</f>
        <v>0.0014124600000000002</v>
      </c>
      <c r="S558" s="229">
        <v>0</v>
      </c>
      <c r="T558" s="230">
        <f>S558*H558</f>
        <v>0</v>
      </c>
      <c r="AR558" s="23" t="s">
        <v>147</v>
      </c>
      <c r="AT558" s="23" t="s">
        <v>142</v>
      </c>
      <c r="AU558" s="23" t="s">
        <v>86</v>
      </c>
      <c r="AY558" s="23" t="s">
        <v>140</v>
      </c>
      <c r="BE558" s="231">
        <f>IF(N558="základní",J558,0)</f>
        <v>0</v>
      </c>
      <c r="BF558" s="231">
        <f>IF(N558="snížená",J558,0)</f>
        <v>0</v>
      </c>
      <c r="BG558" s="231">
        <f>IF(N558="zákl. přenesená",J558,0)</f>
        <v>0</v>
      </c>
      <c r="BH558" s="231">
        <f>IF(N558="sníž. přenesená",J558,0)</f>
        <v>0</v>
      </c>
      <c r="BI558" s="231">
        <f>IF(N558="nulová",J558,0)</f>
        <v>0</v>
      </c>
      <c r="BJ558" s="23" t="s">
        <v>24</v>
      </c>
      <c r="BK558" s="231">
        <f>ROUND(I558*H558,2)</f>
        <v>0</v>
      </c>
      <c r="BL558" s="23" t="s">
        <v>147</v>
      </c>
      <c r="BM558" s="23" t="s">
        <v>889</v>
      </c>
    </row>
    <row r="559" s="1" customFormat="1">
      <c r="B559" s="45"/>
      <c r="C559" s="73"/>
      <c r="D559" s="232" t="s">
        <v>149</v>
      </c>
      <c r="E559" s="73"/>
      <c r="F559" s="233" t="s">
        <v>890</v>
      </c>
      <c r="G559" s="73"/>
      <c r="H559" s="73"/>
      <c r="I559" s="190"/>
      <c r="J559" s="73"/>
      <c r="K559" s="73"/>
      <c r="L559" s="71"/>
      <c r="M559" s="234"/>
      <c r="N559" s="46"/>
      <c r="O559" s="46"/>
      <c r="P559" s="46"/>
      <c r="Q559" s="46"/>
      <c r="R559" s="46"/>
      <c r="S559" s="46"/>
      <c r="T559" s="94"/>
      <c r="AT559" s="23" t="s">
        <v>149</v>
      </c>
      <c r="AU559" s="23" t="s">
        <v>86</v>
      </c>
    </row>
    <row r="560" s="11" customFormat="1">
      <c r="B560" s="235"/>
      <c r="C560" s="236"/>
      <c r="D560" s="232" t="s">
        <v>151</v>
      </c>
      <c r="E560" s="237" t="s">
        <v>22</v>
      </c>
      <c r="F560" s="238" t="s">
        <v>891</v>
      </c>
      <c r="G560" s="236"/>
      <c r="H560" s="239">
        <v>2.242</v>
      </c>
      <c r="I560" s="240"/>
      <c r="J560" s="236"/>
      <c r="K560" s="236"/>
      <c r="L560" s="241"/>
      <c r="M560" s="242"/>
      <c r="N560" s="243"/>
      <c r="O560" s="243"/>
      <c r="P560" s="243"/>
      <c r="Q560" s="243"/>
      <c r="R560" s="243"/>
      <c r="S560" s="243"/>
      <c r="T560" s="244"/>
      <c r="AT560" s="245" t="s">
        <v>151</v>
      </c>
      <c r="AU560" s="245" t="s">
        <v>86</v>
      </c>
      <c r="AV560" s="11" t="s">
        <v>86</v>
      </c>
      <c r="AW560" s="11" t="s">
        <v>39</v>
      </c>
      <c r="AX560" s="11" t="s">
        <v>24</v>
      </c>
      <c r="AY560" s="245" t="s">
        <v>140</v>
      </c>
    </row>
    <row r="561" s="1" customFormat="1" ht="16.5" customHeight="1">
      <c r="B561" s="45"/>
      <c r="C561" s="220" t="s">
        <v>892</v>
      </c>
      <c r="D561" s="220" t="s">
        <v>142</v>
      </c>
      <c r="E561" s="221" t="s">
        <v>893</v>
      </c>
      <c r="F561" s="222" t="s">
        <v>894</v>
      </c>
      <c r="G561" s="223" t="s">
        <v>145</v>
      </c>
      <c r="H561" s="224">
        <v>8.7560000000000002</v>
      </c>
      <c r="I561" s="225"/>
      <c r="J561" s="226">
        <f>ROUND(I561*H561,2)</f>
        <v>0</v>
      </c>
      <c r="K561" s="222" t="s">
        <v>146</v>
      </c>
      <c r="L561" s="71"/>
      <c r="M561" s="227" t="s">
        <v>22</v>
      </c>
      <c r="N561" s="228" t="s">
        <v>47</v>
      </c>
      <c r="O561" s="46"/>
      <c r="P561" s="229">
        <f>O561*H561</f>
        <v>0</v>
      </c>
      <c r="Q561" s="229">
        <v>0.00063000000000000003</v>
      </c>
      <c r="R561" s="229">
        <f>Q561*H561</f>
        <v>0.0055162800000000001</v>
      </c>
      <c r="S561" s="229">
        <v>0</v>
      </c>
      <c r="T561" s="230">
        <f>S561*H561</f>
        <v>0</v>
      </c>
      <c r="AR561" s="23" t="s">
        <v>147</v>
      </c>
      <c r="AT561" s="23" t="s">
        <v>142</v>
      </c>
      <c r="AU561" s="23" t="s">
        <v>86</v>
      </c>
      <c r="AY561" s="23" t="s">
        <v>140</v>
      </c>
      <c r="BE561" s="231">
        <f>IF(N561="základní",J561,0)</f>
        <v>0</v>
      </c>
      <c r="BF561" s="231">
        <f>IF(N561="snížená",J561,0)</f>
        <v>0</v>
      </c>
      <c r="BG561" s="231">
        <f>IF(N561="zákl. přenesená",J561,0)</f>
        <v>0</v>
      </c>
      <c r="BH561" s="231">
        <f>IF(N561="sníž. přenesená",J561,0)</f>
        <v>0</v>
      </c>
      <c r="BI561" s="231">
        <f>IF(N561="nulová",J561,0)</f>
        <v>0</v>
      </c>
      <c r="BJ561" s="23" t="s">
        <v>24</v>
      </c>
      <c r="BK561" s="231">
        <f>ROUND(I561*H561,2)</f>
        <v>0</v>
      </c>
      <c r="BL561" s="23" t="s">
        <v>147</v>
      </c>
      <c r="BM561" s="23" t="s">
        <v>895</v>
      </c>
    </row>
    <row r="562" s="1" customFormat="1">
      <c r="B562" s="45"/>
      <c r="C562" s="73"/>
      <c r="D562" s="232" t="s">
        <v>149</v>
      </c>
      <c r="E562" s="73"/>
      <c r="F562" s="233" t="s">
        <v>890</v>
      </c>
      <c r="G562" s="73"/>
      <c r="H562" s="73"/>
      <c r="I562" s="190"/>
      <c r="J562" s="73"/>
      <c r="K562" s="73"/>
      <c r="L562" s="71"/>
      <c r="M562" s="234"/>
      <c r="N562" s="46"/>
      <c r="O562" s="46"/>
      <c r="P562" s="46"/>
      <c r="Q562" s="46"/>
      <c r="R562" s="46"/>
      <c r="S562" s="46"/>
      <c r="T562" s="94"/>
      <c r="AT562" s="23" t="s">
        <v>149</v>
      </c>
      <c r="AU562" s="23" t="s">
        <v>86</v>
      </c>
    </row>
    <row r="563" s="11" customFormat="1">
      <c r="B563" s="235"/>
      <c r="C563" s="236"/>
      <c r="D563" s="232" t="s">
        <v>151</v>
      </c>
      <c r="E563" s="237" t="s">
        <v>22</v>
      </c>
      <c r="F563" s="238" t="s">
        <v>896</v>
      </c>
      <c r="G563" s="236"/>
      <c r="H563" s="239">
        <v>8.7560000000000002</v>
      </c>
      <c r="I563" s="240"/>
      <c r="J563" s="236"/>
      <c r="K563" s="236"/>
      <c r="L563" s="241"/>
      <c r="M563" s="242"/>
      <c r="N563" s="243"/>
      <c r="O563" s="243"/>
      <c r="P563" s="243"/>
      <c r="Q563" s="243"/>
      <c r="R563" s="243"/>
      <c r="S563" s="243"/>
      <c r="T563" s="244"/>
      <c r="AT563" s="245" t="s">
        <v>151</v>
      </c>
      <c r="AU563" s="245" t="s">
        <v>86</v>
      </c>
      <c r="AV563" s="11" t="s">
        <v>86</v>
      </c>
      <c r="AW563" s="11" t="s">
        <v>39</v>
      </c>
      <c r="AX563" s="11" t="s">
        <v>24</v>
      </c>
      <c r="AY563" s="245" t="s">
        <v>140</v>
      </c>
    </row>
    <row r="564" s="1" customFormat="1" ht="25.5" customHeight="1">
      <c r="B564" s="45"/>
      <c r="C564" s="220" t="s">
        <v>897</v>
      </c>
      <c r="D564" s="220" t="s">
        <v>142</v>
      </c>
      <c r="E564" s="221" t="s">
        <v>898</v>
      </c>
      <c r="F564" s="222" t="s">
        <v>899</v>
      </c>
      <c r="G564" s="223" t="s">
        <v>166</v>
      </c>
      <c r="H564" s="224">
        <v>17.712</v>
      </c>
      <c r="I564" s="225"/>
      <c r="J564" s="226">
        <f>ROUND(I564*H564,2)</f>
        <v>0</v>
      </c>
      <c r="K564" s="222" t="s">
        <v>146</v>
      </c>
      <c r="L564" s="71"/>
      <c r="M564" s="227" t="s">
        <v>22</v>
      </c>
      <c r="N564" s="228" t="s">
        <v>47</v>
      </c>
      <c r="O564" s="46"/>
      <c r="P564" s="229">
        <f>O564*H564</f>
        <v>0</v>
      </c>
      <c r="Q564" s="229">
        <v>0.000174</v>
      </c>
      <c r="R564" s="229">
        <f>Q564*H564</f>
        <v>0.0030818880000000001</v>
      </c>
      <c r="S564" s="229">
        <v>0</v>
      </c>
      <c r="T564" s="230">
        <f>S564*H564</f>
        <v>0</v>
      </c>
      <c r="AR564" s="23" t="s">
        <v>147</v>
      </c>
      <c r="AT564" s="23" t="s">
        <v>142</v>
      </c>
      <c r="AU564" s="23" t="s">
        <v>86</v>
      </c>
      <c r="AY564" s="23" t="s">
        <v>140</v>
      </c>
      <c r="BE564" s="231">
        <f>IF(N564="základní",J564,0)</f>
        <v>0</v>
      </c>
      <c r="BF564" s="231">
        <f>IF(N564="snížená",J564,0)</f>
        <v>0</v>
      </c>
      <c r="BG564" s="231">
        <f>IF(N564="zákl. přenesená",J564,0)</f>
        <v>0</v>
      </c>
      <c r="BH564" s="231">
        <f>IF(N564="sníž. přenesená",J564,0)</f>
        <v>0</v>
      </c>
      <c r="BI564" s="231">
        <f>IF(N564="nulová",J564,0)</f>
        <v>0</v>
      </c>
      <c r="BJ564" s="23" t="s">
        <v>24</v>
      </c>
      <c r="BK564" s="231">
        <f>ROUND(I564*H564,2)</f>
        <v>0</v>
      </c>
      <c r="BL564" s="23" t="s">
        <v>147</v>
      </c>
      <c r="BM564" s="23" t="s">
        <v>900</v>
      </c>
    </row>
    <row r="565" s="1" customFormat="1">
      <c r="B565" s="45"/>
      <c r="C565" s="73"/>
      <c r="D565" s="232" t="s">
        <v>149</v>
      </c>
      <c r="E565" s="73"/>
      <c r="F565" s="233" t="s">
        <v>901</v>
      </c>
      <c r="G565" s="73"/>
      <c r="H565" s="73"/>
      <c r="I565" s="190"/>
      <c r="J565" s="73"/>
      <c r="K565" s="73"/>
      <c r="L565" s="71"/>
      <c r="M565" s="234"/>
      <c r="N565" s="46"/>
      <c r="O565" s="46"/>
      <c r="P565" s="46"/>
      <c r="Q565" s="46"/>
      <c r="R565" s="46"/>
      <c r="S565" s="46"/>
      <c r="T565" s="94"/>
      <c r="AT565" s="23" t="s">
        <v>149</v>
      </c>
      <c r="AU565" s="23" t="s">
        <v>86</v>
      </c>
    </row>
    <row r="566" s="11" customFormat="1">
      <c r="B566" s="235"/>
      <c r="C566" s="236"/>
      <c r="D566" s="232" t="s">
        <v>151</v>
      </c>
      <c r="E566" s="237" t="s">
        <v>22</v>
      </c>
      <c r="F566" s="238" t="s">
        <v>902</v>
      </c>
      <c r="G566" s="236"/>
      <c r="H566" s="239">
        <v>15.199999999999999</v>
      </c>
      <c r="I566" s="240"/>
      <c r="J566" s="236"/>
      <c r="K566" s="236"/>
      <c r="L566" s="241"/>
      <c r="M566" s="242"/>
      <c r="N566" s="243"/>
      <c r="O566" s="243"/>
      <c r="P566" s="243"/>
      <c r="Q566" s="243"/>
      <c r="R566" s="243"/>
      <c r="S566" s="243"/>
      <c r="T566" s="244"/>
      <c r="AT566" s="245" t="s">
        <v>151</v>
      </c>
      <c r="AU566" s="245" t="s">
        <v>86</v>
      </c>
      <c r="AV566" s="11" t="s">
        <v>86</v>
      </c>
      <c r="AW566" s="11" t="s">
        <v>39</v>
      </c>
      <c r="AX566" s="11" t="s">
        <v>76</v>
      </c>
      <c r="AY566" s="245" t="s">
        <v>140</v>
      </c>
    </row>
    <row r="567" s="11" customFormat="1">
      <c r="B567" s="235"/>
      <c r="C567" s="236"/>
      <c r="D567" s="232" t="s">
        <v>151</v>
      </c>
      <c r="E567" s="237" t="s">
        <v>22</v>
      </c>
      <c r="F567" s="238" t="s">
        <v>903</v>
      </c>
      <c r="G567" s="236"/>
      <c r="H567" s="239">
        <v>2.512</v>
      </c>
      <c r="I567" s="240"/>
      <c r="J567" s="236"/>
      <c r="K567" s="236"/>
      <c r="L567" s="241"/>
      <c r="M567" s="242"/>
      <c r="N567" s="243"/>
      <c r="O567" s="243"/>
      <c r="P567" s="243"/>
      <c r="Q567" s="243"/>
      <c r="R567" s="243"/>
      <c r="S567" s="243"/>
      <c r="T567" s="244"/>
      <c r="AT567" s="245" t="s">
        <v>151</v>
      </c>
      <c r="AU567" s="245" t="s">
        <v>86</v>
      </c>
      <c r="AV567" s="11" t="s">
        <v>86</v>
      </c>
      <c r="AW567" s="11" t="s">
        <v>39</v>
      </c>
      <c r="AX567" s="11" t="s">
        <v>76</v>
      </c>
      <c r="AY567" s="245" t="s">
        <v>140</v>
      </c>
    </row>
    <row r="568" s="12" customFormat="1">
      <c r="B568" s="246"/>
      <c r="C568" s="247"/>
      <c r="D568" s="232" t="s">
        <v>151</v>
      </c>
      <c r="E568" s="248" t="s">
        <v>22</v>
      </c>
      <c r="F568" s="249" t="s">
        <v>158</v>
      </c>
      <c r="G568" s="247"/>
      <c r="H568" s="250">
        <v>17.712</v>
      </c>
      <c r="I568" s="251"/>
      <c r="J568" s="247"/>
      <c r="K568" s="247"/>
      <c r="L568" s="252"/>
      <c r="M568" s="253"/>
      <c r="N568" s="254"/>
      <c r="O568" s="254"/>
      <c r="P568" s="254"/>
      <c r="Q568" s="254"/>
      <c r="R568" s="254"/>
      <c r="S568" s="254"/>
      <c r="T568" s="255"/>
      <c r="AT568" s="256" t="s">
        <v>151</v>
      </c>
      <c r="AU568" s="256" t="s">
        <v>86</v>
      </c>
      <c r="AV568" s="12" t="s">
        <v>147</v>
      </c>
      <c r="AW568" s="12" t="s">
        <v>39</v>
      </c>
      <c r="AX568" s="12" t="s">
        <v>24</v>
      </c>
      <c r="AY568" s="256" t="s">
        <v>140</v>
      </c>
    </row>
    <row r="569" s="1" customFormat="1" ht="25.5" customHeight="1">
      <c r="B569" s="45"/>
      <c r="C569" s="220" t="s">
        <v>904</v>
      </c>
      <c r="D569" s="220" t="s">
        <v>142</v>
      </c>
      <c r="E569" s="221" t="s">
        <v>905</v>
      </c>
      <c r="F569" s="222" t="s">
        <v>906</v>
      </c>
      <c r="G569" s="223" t="s">
        <v>166</v>
      </c>
      <c r="H569" s="224">
        <v>15.199999999999999</v>
      </c>
      <c r="I569" s="225"/>
      <c r="J569" s="226">
        <f>ROUND(I569*H569,2)</f>
        <v>0</v>
      </c>
      <c r="K569" s="222" t="s">
        <v>146</v>
      </c>
      <c r="L569" s="71"/>
      <c r="M569" s="227" t="s">
        <v>22</v>
      </c>
      <c r="N569" s="228" t="s">
        <v>47</v>
      </c>
      <c r="O569" s="46"/>
      <c r="P569" s="229">
        <f>O569*H569</f>
        <v>0</v>
      </c>
      <c r="Q569" s="229">
        <v>0.002869</v>
      </c>
      <c r="R569" s="229">
        <f>Q569*H569</f>
        <v>0.043608799999999996</v>
      </c>
      <c r="S569" s="229">
        <v>0</v>
      </c>
      <c r="T569" s="230">
        <f>S569*H569</f>
        <v>0</v>
      </c>
      <c r="AR569" s="23" t="s">
        <v>147</v>
      </c>
      <c r="AT569" s="23" t="s">
        <v>142</v>
      </c>
      <c r="AU569" s="23" t="s">
        <v>86</v>
      </c>
      <c r="AY569" s="23" t="s">
        <v>140</v>
      </c>
      <c r="BE569" s="231">
        <f>IF(N569="základní",J569,0)</f>
        <v>0</v>
      </c>
      <c r="BF569" s="231">
        <f>IF(N569="snížená",J569,0)</f>
        <v>0</v>
      </c>
      <c r="BG569" s="231">
        <f>IF(N569="zákl. přenesená",J569,0)</f>
        <v>0</v>
      </c>
      <c r="BH569" s="231">
        <f>IF(N569="sníž. přenesená",J569,0)</f>
        <v>0</v>
      </c>
      <c r="BI569" s="231">
        <f>IF(N569="nulová",J569,0)</f>
        <v>0</v>
      </c>
      <c r="BJ569" s="23" t="s">
        <v>24</v>
      </c>
      <c r="BK569" s="231">
        <f>ROUND(I569*H569,2)</f>
        <v>0</v>
      </c>
      <c r="BL569" s="23" t="s">
        <v>147</v>
      </c>
      <c r="BM569" s="23" t="s">
        <v>907</v>
      </c>
    </row>
    <row r="570" s="1" customFormat="1">
      <c r="B570" s="45"/>
      <c r="C570" s="73"/>
      <c r="D570" s="232" t="s">
        <v>149</v>
      </c>
      <c r="E570" s="73"/>
      <c r="F570" s="233" t="s">
        <v>901</v>
      </c>
      <c r="G570" s="73"/>
      <c r="H570" s="73"/>
      <c r="I570" s="190"/>
      <c r="J570" s="73"/>
      <c r="K570" s="73"/>
      <c r="L570" s="71"/>
      <c r="M570" s="234"/>
      <c r="N570" s="46"/>
      <c r="O570" s="46"/>
      <c r="P570" s="46"/>
      <c r="Q570" s="46"/>
      <c r="R570" s="46"/>
      <c r="S570" s="46"/>
      <c r="T570" s="94"/>
      <c r="AT570" s="23" t="s">
        <v>149</v>
      </c>
      <c r="AU570" s="23" t="s">
        <v>86</v>
      </c>
    </row>
    <row r="571" s="11" customFormat="1">
      <c r="B571" s="235"/>
      <c r="C571" s="236"/>
      <c r="D571" s="232" t="s">
        <v>151</v>
      </c>
      <c r="E571" s="237" t="s">
        <v>22</v>
      </c>
      <c r="F571" s="238" t="s">
        <v>908</v>
      </c>
      <c r="G571" s="236"/>
      <c r="H571" s="239">
        <v>15.199999999999999</v>
      </c>
      <c r="I571" s="240"/>
      <c r="J571" s="236"/>
      <c r="K571" s="236"/>
      <c r="L571" s="241"/>
      <c r="M571" s="242"/>
      <c r="N571" s="243"/>
      <c r="O571" s="243"/>
      <c r="P571" s="243"/>
      <c r="Q571" s="243"/>
      <c r="R571" s="243"/>
      <c r="S571" s="243"/>
      <c r="T571" s="244"/>
      <c r="AT571" s="245" t="s">
        <v>151</v>
      </c>
      <c r="AU571" s="245" t="s">
        <v>86</v>
      </c>
      <c r="AV571" s="11" t="s">
        <v>86</v>
      </c>
      <c r="AW571" s="11" t="s">
        <v>39</v>
      </c>
      <c r="AX571" s="11" t="s">
        <v>24</v>
      </c>
      <c r="AY571" s="245" t="s">
        <v>140</v>
      </c>
    </row>
    <row r="572" s="1" customFormat="1" ht="16.5" customHeight="1">
      <c r="B572" s="45"/>
      <c r="C572" s="220" t="s">
        <v>909</v>
      </c>
      <c r="D572" s="220" t="s">
        <v>142</v>
      </c>
      <c r="E572" s="221" t="s">
        <v>910</v>
      </c>
      <c r="F572" s="222" t="s">
        <v>911</v>
      </c>
      <c r="G572" s="223" t="s">
        <v>145</v>
      </c>
      <c r="H572" s="224">
        <v>12</v>
      </c>
      <c r="I572" s="225"/>
      <c r="J572" s="226">
        <f>ROUND(I572*H572,2)</f>
        <v>0</v>
      </c>
      <c r="K572" s="222" t="s">
        <v>146</v>
      </c>
      <c r="L572" s="71"/>
      <c r="M572" s="227" t="s">
        <v>22</v>
      </c>
      <c r="N572" s="228" t="s">
        <v>47</v>
      </c>
      <c r="O572" s="46"/>
      <c r="P572" s="229">
        <f>O572*H572</f>
        <v>0</v>
      </c>
      <c r="Q572" s="229">
        <v>0.00042000000000000002</v>
      </c>
      <c r="R572" s="229">
        <f>Q572*H572</f>
        <v>0.0050400000000000002</v>
      </c>
      <c r="S572" s="229">
        <v>0</v>
      </c>
      <c r="T572" s="230">
        <f>S572*H572</f>
        <v>0</v>
      </c>
      <c r="AR572" s="23" t="s">
        <v>147</v>
      </c>
      <c r="AT572" s="23" t="s">
        <v>142</v>
      </c>
      <c r="AU572" s="23" t="s">
        <v>86</v>
      </c>
      <c r="AY572" s="23" t="s">
        <v>140</v>
      </c>
      <c r="BE572" s="231">
        <f>IF(N572="základní",J572,0)</f>
        <v>0</v>
      </c>
      <c r="BF572" s="231">
        <f>IF(N572="snížená",J572,0)</f>
        <v>0</v>
      </c>
      <c r="BG572" s="231">
        <f>IF(N572="zákl. přenesená",J572,0)</f>
        <v>0</v>
      </c>
      <c r="BH572" s="231">
        <f>IF(N572="sníž. přenesená",J572,0)</f>
        <v>0</v>
      </c>
      <c r="BI572" s="231">
        <f>IF(N572="nulová",J572,0)</f>
        <v>0</v>
      </c>
      <c r="BJ572" s="23" t="s">
        <v>24</v>
      </c>
      <c r="BK572" s="231">
        <f>ROUND(I572*H572,2)</f>
        <v>0</v>
      </c>
      <c r="BL572" s="23" t="s">
        <v>147</v>
      </c>
      <c r="BM572" s="23" t="s">
        <v>912</v>
      </c>
    </row>
    <row r="573" s="1" customFormat="1">
      <c r="B573" s="45"/>
      <c r="C573" s="73"/>
      <c r="D573" s="232" t="s">
        <v>149</v>
      </c>
      <c r="E573" s="73"/>
      <c r="F573" s="233" t="s">
        <v>913</v>
      </c>
      <c r="G573" s="73"/>
      <c r="H573" s="73"/>
      <c r="I573" s="190"/>
      <c r="J573" s="73"/>
      <c r="K573" s="73"/>
      <c r="L573" s="71"/>
      <c r="M573" s="234"/>
      <c r="N573" s="46"/>
      <c r="O573" s="46"/>
      <c r="P573" s="46"/>
      <c r="Q573" s="46"/>
      <c r="R573" s="46"/>
      <c r="S573" s="46"/>
      <c r="T573" s="94"/>
      <c r="AT573" s="23" t="s">
        <v>149</v>
      </c>
      <c r="AU573" s="23" t="s">
        <v>86</v>
      </c>
    </row>
    <row r="574" s="11" customFormat="1">
      <c r="B574" s="235"/>
      <c r="C574" s="236"/>
      <c r="D574" s="232" t="s">
        <v>151</v>
      </c>
      <c r="E574" s="237" t="s">
        <v>22</v>
      </c>
      <c r="F574" s="238" t="s">
        <v>914</v>
      </c>
      <c r="G574" s="236"/>
      <c r="H574" s="239">
        <v>12</v>
      </c>
      <c r="I574" s="240"/>
      <c r="J574" s="236"/>
      <c r="K574" s="236"/>
      <c r="L574" s="241"/>
      <c r="M574" s="242"/>
      <c r="N574" s="243"/>
      <c r="O574" s="243"/>
      <c r="P574" s="243"/>
      <c r="Q574" s="243"/>
      <c r="R574" s="243"/>
      <c r="S574" s="243"/>
      <c r="T574" s="244"/>
      <c r="AT574" s="245" t="s">
        <v>151</v>
      </c>
      <c r="AU574" s="245" t="s">
        <v>86</v>
      </c>
      <c r="AV574" s="11" t="s">
        <v>86</v>
      </c>
      <c r="AW574" s="11" t="s">
        <v>39</v>
      </c>
      <c r="AX574" s="11" t="s">
        <v>24</v>
      </c>
      <c r="AY574" s="245" t="s">
        <v>140</v>
      </c>
    </row>
    <row r="575" s="1" customFormat="1" ht="25.5" customHeight="1">
      <c r="B575" s="45"/>
      <c r="C575" s="220" t="s">
        <v>915</v>
      </c>
      <c r="D575" s="220" t="s">
        <v>142</v>
      </c>
      <c r="E575" s="221" t="s">
        <v>916</v>
      </c>
      <c r="F575" s="222" t="s">
        <v>917</v>
      </c>
      <c r="G575" s="223" t="s">
        <v>225</v>
      </c>
      <c r="H575" s="224">
        <v>4</v>
      </c>
      <c r="I575" s="225"/>
      <c r="J575" s="226">
        <f>ROUND(I575*H575,2)</f>
        <v>0</v>
      </c>
      <c r="K575" s="222" t="s">
        <v>146</v>
      </c>
      <c r="L575" s="71"/>
      <c r="M575" s="227" t="s">
        <v>22</v>
      </c>
      <c r="N575" s="228" t="s">
        <v>47</v>
      </c>
      <c r="O575" s="46"/>
      <c r="P575" s="229">
        <f>O575*H575</f>
        <v>0</v>
      </c>
      <c r="Q575" s="229">
        <v>0.00024000000000000001</v>
      </c>
      <c r="R575" s="229">
        <f>Q575*H575</f>
        <v>0.00096000000000000002</v>
      </c>
      <c r="S575" s="229">
        <v>0</v>
      </c>
      <c r="T575" s="230">
        <f>S575*H575</f>
        <v>0</v>
      </c>
      <c r="AR575" s="23" t="s">
        <v>147</v>
      </c>
      <c r="AT575" s="23" t="s">
        <v>142</v>
      </c>
      <c r="AU575" s="23" t="s">
        <v>86</v>
      </c>
      <c r="AY575" s="23" t="s">
        <v>140</v>
      </c>
      <c r="BE575" s="231">
        <f>IF(N575="základní",J575,0)</f>
        <v>0</v>
      </c>
      <c r="BF575" s="231">
        <f>IF(N575="snížená",J575,0)</f>
        <v>0</v>
      </c>
      <c r="BG575" s="231">
        <f>IF(N575="zákl. přenesená",J575,0)</f>
        <v>0</v>
      </c>
      <c r="BH575" s="231">
        <f>IF(N575="sníž. přenesená",J575,0)</f>
        <v>0</v>
      </c>
      <c r="BI575" s="231">
        <f>IF(N575="nulová",J575,0)</f>
        <v>0</v>
      </c>
      <c r="BJ575" s="23" t="s">
        <v>24</v>
      </c>
      <c r="BK575" s="231">
        <f>ROUND(I575*H575,2)</f>
        <v>0</v>
      </c>
      <c r="BL575" s="23" t="s">
        <v>147</v>
      </c>
      <c r="BM575" s="23" t="s">
        <v>918</v>
      </c>
    </row>
    <row r="576" s="1" customFormat="1">
      <c r="B576" s="45"/>
      <c r="C576" s="73"/>
      <c r="D576" s="232" t="s">
        <v>149</v>
      </c>
      <c r="E576" s="73"/>
      <c r="F576" s="233" t="s">
        <v>919</v>
      </c>
      <c r="G576" s="73"/>
      <c r="H576" s="73"/>
      <c r="I576" s="190"/>
      <c r="J576" s="73"/>
      <c r="K576" s="73"/>
      <c r="L576" s="71"/>
      <c r="M576" s="234"/>
      <c r="N576" s="46"/>
      <c r="O576" s="46"/>
      <c r="P576" s="46"/>
      <c r="Q576" s="46"/>
      <c r="R576" s="46"/>
      <c r="S576" s="46"/>
      <c r="T576" s="94"/>
      <c r="AT576" s="23" t="s">
        <v>149</v>
      </c>
      <c r="AU576" s="23" t="s">
        <v>86</v>
      </c>
    </row>
    <row r="577" s="11" customFormat="1">
      <c r="B577" s="235"/>
      <c r="C577" s="236"/>
      <c r="D577" s="232" t="s">
        <v>151</v>
      </c>
      <c r="E577" s="237" t="s">
        <v>22</v>
      </c>
      <c r="F577" s="238" t="s">
        <v>147</v>
      </c>
      <c r="G577" s="236"/>
      <c r="H577" s="239">
        <v>4</v>
      </c>
      <c r="I577" s="240"/>
      <c r="J577" s="236"/>
      <c r="K577" s="236"/>
      <c r="L577" s="241"/>
      <c r="M577" s="242"/>
      <c r="N577" s="243"/>
      <c r="O577" s="243"/>
      <c r="P577" s="243"/>
      <c r="Q577" s="243"/>
      <c r="R577" s="243"/>
      <c r="S577" s="243"/>
      <c r="T577" s="244"/>
      <c r="AT577" s="245" t="s">
        <v>151</v>
      </c>
      <c r="AU577" s="245" t="s">
        <v>86</v>
      </c>
      <c r="AV577" s="11" t="s">
        <v>86</v>
      </c>
      <c r="AW577" s="11" t="s">
        <v>39</v>
      </c>
      <c r="AX577" s="11" t="s">
        <v>76</v>
      </c>
      <c r="AY577" s="245" t="s">
        <v>140</v>
      </c>
    </row>
    <row r="578" s="12" customFormat="1">
      <c r="B578" s="246"/>
      <c r="C578" s="247"/>
      <c r="D578" s="232" t="s">
        <v>151</v>
      </c>
      <c r="E578" s="248" t="s">
        <v>22</v>
      </c>
      <c r="F578" s="249" t="s">
        <v>158</v>
      </c>
      <c r="G578" s="247"/>
      <c r="H578" s="250">
        <v>4</v>
      </c>
      <c r="I578" s="251"/>
      <c r="J578" s="247"/>
      <c r="K578" s="247"/>
      <c r="L578" s="252"/>
      <c r="M578" s="253"/>
      <c r="N578" s="254"/>
      <c r="O578" s="254"/>
      <c r="P578" s="254"/>
      <c r="Q578" s="254"/>
      <c r="R578" s="254"/>
      <c r="S578" s="254"/>
      <c r="T578" s="255"/>
      <c r="AT578" s="256" t="s">
        <v>151</v>
      </c>
      <c r="AU578" s="256" t="s">
        <v>86</v>
      </c>
      <c r="AV578" s="12" t="s">
        <v>147</v>
      </c>
      <c r="AW578" s="12" t="s">
        <v>6</v>
      </c>
      <c r="AX578" s="12" t="s">
        <v>24</v>
      </c>
      <c r="AY578" s="256" t="s">
        <v>140</v>
      </c>
    </row>
    <row r="579" s="1" customFormat="1" ht="16.5" customHeight="1">
      <c r="B579" s="45"/>
      <c r="C579" s="220" t="s">
        <v>920</v>
      </c>
      <c r="D579" s="220" t="s">
        <v>142</v>
      </c>
      <c r="E579" s="221" t="s">
        <v>921</v>
      </c>
      <c r="F579" s="222" t="s">
        <v>922</v>
      </c>
      <c r="G579" s="223" t="s">
        <v>225</v>
      </c>
      <c r="H579" s="224">
        <v>2</v>
      </c>
      <c r="I579" s="225"/>
      <c r="J579" s="226">
        <f>ROUND(I579*H579,2)</f>
        <v>0</v>
      </c>
      <c r="K579" s="222" t="s">
        <v>260</v>
      </c>
      <c r="L579" s="71"/>
      <c r="M579" s="227" t="s">
        <v>22</v>
      </c>
      <c r="N579" s="228" t="s">
        <v>47</v>
      </c>
      <c r="O579" s="46"/>
      <c r="P579" s="229">
        <f>O579*H579</f>
        <v>0</v>
      </c>
      <c r="Q579" s="229">
        <v>0</v>
      </c>
      <c r="R579" s="229">
        <f>Q579*H579</f>
        <v>0</v>
      </c>
      <c r="S579" s="229">
        <v>0</v>
      </c>
      <c r="T579" s="230">
        <f>S579*H579</f>
        <v>0</v>
      </c>
      <c r="AR579" s="23" t="s">
        <v>147</v>
      </c>
      <c r="AT579" s="23" t="s">
        <v>142</v>
      </c>
      <c r="AU579" s="23" t="s">
        <v>86</v>
      </c>
      <c r="AY579" s="23" t="s">
        <v>140</v>
      </c>
      <c r="BE579" s="231">
        <f>IF(N579="základní",J579,0)</f>
        <v>0</v>
      </c>
      <c r="BF579" s="231">
        <f>IF(N579="snížená",J579,0)</f>
        <v>0</v>
      </c>
      <c r="BG579" s="231">
        <f>IF(N579="zákl. přenesená",J579,0)</f>
        <v>0</v>
      </c>
      <c r="BH579" s="231">
        <f>IF(N579="sníž. přenesená",J579,0)</f>
        <v>0</v>
      </c>
      <c r="BI579" s="231">
        <f>IF(N579="nulová",J579,0)</f>
        <v>0</v>
      </c>
      <c r="BJ579" s="23" t="s">
        <v>24</v>
      </c>
      <c r="BK579" s="231">
        <f>ROUND(I579*H579,2)</f>
        <v>0</v>
      </c>
      <c r="BL579" s="23" t="s">
        <v>147</v>
      </c>
      <c r="BM579" s="23" t="s">
        <v>923</v>
      </c>
    </row>
    <row r="580" s="1" customFormat="1" ht="16.5" customHeight="1">
      <c r="B580" s="45"/>
      <c r="C580" s="220" t="s">
        <v>924</v>
      </c>
      <c r="D580" s="220" t="s">
        <v>142</v>
      </c>
      <c r="E580" s="221" t="s">
        <v>925</v>
      </c>
      <c r="F580" s="222" t="s">
        <v>926</v>
      </c>
      <c r="G580" s="223" t="s">
        <v>225</v>
      </c>
      <c r="H580" s="224">
        <v>4</v>
      </c>
      <c r="I580" s="225"/>
      <c r="J580" s="226">
        <f>ROUND(I580*H580,2)</f>
        <v>0</v>
      </c>
      <c r="K580" s="222" t="s">
        <v>260</v>
      </c>
      <c r="L580" s="71"/>
      <c r="M580" s="227" t="s">
        <v>22</v>
      </c>
      <c r="N580" s="228" t="s">
        <v>47</v>
      </c>
      <c r="O580" s="46"/>
      <c r="P580" s="229">
        <f>O580*H580</f>
        <v>0</v>
      </c>
      <c r="Q580" s="229">
        <v>0.001</v>
      </c>
      <c r="R580" s="229">
        <f>Q580*H580</f>
        <v>0.0040000000000000001</v>
      </c>
      <c r="S580" s="229">
        <v>0</v>
      </c>
      <c r="T580" s="230">
        <f>S580*H580</f>
        <v>0</v>
      </c>
      <c r="AR580" s="23" t="s">
        <v>147</v>
      </c>
      <c r="AT580" s="23" t="s">
        <v>142</v>
      </c>
      <c r="AU580" s="23" t="s">
        <v>86</v>
      </c>
      <c r="AY580" s="23" t="s">
        <v>140</v>
      </c>
      <c r="BE580" s="231">
        <f>IF(N580="základní",J580,0)</f>
        <v>0</v>
      </c>
      <c r="BF580" s="231">
        <f>IF(N580="snížená",J580,0)</f>
        <v>0</v>
      </c>
      <c r="BG580" s="231">
        <f>IF(N580="zákl. přenesená",J580,0)</f>
        <v>0</v>
      </c>
      <c r="BH580" s="231">
        <f>IF(N580="sníž. přenesená",J580,0)</f>
        <v>0</v>
      </c>
      <c r="BI580" s="231">
        <f>IF(N580="nulová",J580,0)</f>
        <v>0</v>
      </c>
      <c r="BJ580" s="23" t="s">
        <v>24</v>
      </c>
      <c r="BK580" s="231">
        <f>ROUND(I580*H580,2)</f>
        <v>0</v>
      </c>
      <c r="BL580" s="23" t="s">
        <v>147</v>
      </c>
      <c r="BM580" s="23" t="s">
        <v>927</v>
      </c>
    </row>
    <row r="581" s="1" customFormat="1" ht="16.5" customHeight="1">
      <c r="B581" s="45"/>
      <c r="C581" s="220" t="s">
        <v>928</v>
      </c>
      <c r="D581" s="220" t="s">
        <v>142</v>
      </c>
      <c r="E581" s="221" t="s">
        <v>929</v>
      </c>
      <c r="F581" s="222" t="s">
        <v>930</v>
      </c>
      <c r="G581" s="223" t="s">
        <v>225</v>
      </c>
      <c r="H581" s="224">
        <v>4</v>
      </c>
      <c r="I581" s="225"/>
      <c r="J581" s="226">
        <f>ROUND(I581*H581,2)</f>
        <v>0</v>
      </c>
      <c r="K581" s="222" t="s">
        <v>146</v>
      </c>
      <c r="L581" s="71"/>
      <c r="M581" s="227" t="s">
        <v>22</v>
      </c>
      <c r="N581" s="228" t="s">
        <v>47</v>
      </c>
      <c r="O581" s="46"/>
      <c r="P581" s="229">
        <f>O581*H581</f>
        <v>0</v>
      </c>
      <c r="Q581" s="229">
        <v>0.001916</v>
      </c>
      <c r="R581" s="229">
        <f>Q581*H581</f>
        <v>0.0076639999999999998</v>
      </c>
      <c r="S581" s="229">
        <v>0</v>
      </c>
      <c r="T581" s="230">
        <f>S581*H581</f>
        <v>0</v>
      </c>
      <c r="AR581" s="23" t="s">
        <v>147</v>
      </c>
      <c r="AT581" s="23" t="s">
        <v>142</v>
      </c>
      <c r="AU581" s="23" t="s">
        <v>86</v>
      </c>
      <c r="AY581" s="23" t="s">
        <v>140</v>
      </c>
      <c r="BE581" s="231">
        <f>IF(N581="základní",J581,0)</f>
        <v>0</v>
      </c>
      <c r="BF581" s="231">
        <f>IF(N581="snížená",J581,0)</f>
        <v>0</v>
      </c>
      <c r="BG581" s="231">
        <f>IF(N581="zákl. přenesená",J581,0)</f>
        <v>0</v>
      </c>
      <c r="BH581" s="231">
        <f>IF(N581="sníž. přenesená",J581,0)</f>
        <v>0</v>
      </c>
      <c r="BI581" s="231">
        <f>IF(N581="nulová",J581,0)</f>
        <v>0</v>
      </c>
      <c r="BJ581" s="23" t="s">
        <v>24</v>
      </c>
      <c r="BK581" s="231">
        <f>ROUND(I581*H581,2)</f>
        <v>0</v>
      </c>
      <c r="BL581" s="23" t="s">
        <v>147</v>
      </c>
      <c r="BM581" s="23" t="s">
        <v>931</v>
      </c>
    </row>
    <row r="582" s="1" customFormat="1">
      <c r="B582" s="45"/>
      <c r="C582" s="73"/>
      <c r="D582" s="232" t="s">
        <v>149</v>
      </c>
      <c r="E582" s="73"/>
      <c r="F582" s="233" t="s">
        <v>932</v>
      </c>
      <c r="G582" s="73"/>
      <c r="H582" s="73"/>
      <c r="I582" s="190"/>
      <c r="J582" s="73"/>
      <c r="K582" s="73"/>
      <c r="L582" s="71"/>
      <c r="M582" s="234"/>
      <c r="N582" s="46"/>
      <c r="O582" s="46"/>
      <c r="P582" s="46"/>
      <c r="Q582" s="46"/>
      <c r="R582" s="46"/>
      <c r="S582" s="46"/>
      <c r="T582" s="94"/>
      <c r="AT582" s="23" t="s">
        <v>149</v>
      </c>
      <c r="AU582" s="23" t="s">
        <v>86</v>
      </c>
    </row>
    <row r="583" s="11" customFormat="1">
      <c r="B583" s="235"/>
      <c r="C583" s="236"/>
      <c r="D583" s="232" t="s">
        <v>151</v>
      </c>
      <c r="E583" s="237" t="s">
        <v>22</v>
      </c>
      <c r="F583" s="238" t="s">
        <v>147</v>
      </c>
      <c r="G583" s="236"/>
      <c r="H583" s="239">
        <v>4</v>
      </c>
      <c r="I583" s="240"/>
      <c r="J583" s="236"/>
      <c r="K583" s="236"/>
      <c r="L583" s="241"/>
      <c r="M583" s="242"/>
      <c r="N583" s="243"/>
      <c r="O583" s="243"/>
      <c r="P583" s="243"/>
      <c r="Q583" s="243"/>
      <c r="R583" s="243"/>
      <c r="S583" s="243"/>
      <c r="T583" s="244"/>
      <c r="AT583" s="245" t="s">
        <v>151</v>
      </c>
      <c r="AU583" s="245" t="s">
        <v>86</v>
      </c>
      <c r="AV583" s="11" t="s">
        <v>86</v>
      </c>
      <c r="AW583" s="11" t="s">
        <v>39</v>
      </c>
      <c r="AX583" s="11" t="s">
        <v>24</v>
      </c>
      <c r="AY583" s="245" t="s">
        <v>140</v>
      </c>
    </row>
    <row r="584" s="1" customFormat="1" ht="16.5" customHeight="1">
      <c r="B584" s="45"/>
      <c r="C584" s="257" t="s">
        <v>933</v>
      </c>
      <c r="D584" s="257" t="s">
        <v>240</v>
      </c>
      <c r="E584" s="258" t="s">
        <v>934</v>
      </c>
      <c r="F584" s="259" t="s">
        <v>935</v>
      </c>
      <c r="G584" s="260" t="s">
        <v>225</v>
      </c>
      <c r="H584" s="261">
        <v>4</v>
      </c>
      <c r="I584" s="262"/>
      <c r="J584" s="263">
        <f>ROUND(I584*H584,2)</f>
        <v>0</v>
      </c>
      <c r="K584" s="259" t="s">
        <v>260</v>
      </c>
      <c r="L584" s="264"/>
      <c r="M584" s="265" t="s">
        <v>22</v>
      </c>
      <c r="N584" s="266" t="s">
        <v>47</v>
      </c>
      <c r="O584" s="46"/>
      <c r="P584" s="229">
        <f>O584*H584</f>
        <v>0</v>
      </c>
      <c r="Q584" s="229">
        <v>0.002</v>
      </c>
      <c r="R584" s="229">
        <f>Q584*H584</f>
        <v>0.0080000000000000002</v>
      </c>
      <c r="S584" s="229">
        <v>0</v>
      </c>
      <c r="T584" s="230">
        <f>S584*H584</f>
        <v>0</v>
      </c>
      <c r="AR584" s="23" t="s">
        <v>191</v>
      </c>
      <c r="AT584" s="23" t="s">
        <v>240</v>
      </c>
      <c r="AU584" s="23" t="s">
        <v>86</v>
      </c>
      <c r="AY584" s="23" t="s">
        <v>140</v>
      </c>
      <c r="BE584" s="231">
        <f>IF(N584="základní",J584,0)</f>
        <v>0</v>
      </c>
      <c r="BF584" s="231">
        <f>IF(N584="snížená",J584,0)</f>
        <v>0</v>
      </c>
      <c r="BG584" s="231">
        <f>IF(N584="zákl. přenesená",J584,0)</f>
        <v>0</v>
      </c>
      <c r="BH584" s="231">
        <f>IF(N584="sníž. přenesená",J584,0)</f>
        <v>0</v>
      </c>
      <c r="BI584" s="231">
        <f>IF(N584="nulová",J584,0)</f>
        <v>0</v>
      </c>
      <c r="BJ584" s="23" t="s">
        <v>24</v>
      </c>
      <c r="BK584" s="231">
        <f>ROUND(I584*H584,2)</f>
        <v>0</v>
      </c>
      <c r="BL584" s="23" t="s">
        <v>147</v>
      </c>
      <c r="BM584" s="23" t="s">
        <v>936</v>
      </c>
    </row>
    <row r="585" s="1" customFormat="1" ht="16.5" customHeight="1">
      <c r="B585" s="45"/>
      <c r="C585" s="220" t="s">
        <v>937</v>
      </c>
      <c r="D585" s="220" t="s">
        <v>142</v>
      </c>
      <c r="E585" s="221" t="s">
        <v>938</v>
      </c>
      <c r="F585" s="222" t="s">
        <v>939</v>
      </c>
      <c r="G585" s="223" t="s">
        <v>166</v>
      </c>
      <c r="H585" s="224">
        <v>2.1200000000000001</v>
      </c>
      <c r="I585" s="225"/>
      <c r="J585" s="226">
        <f>ROUND(I585*H585,2)</f>
        <v>0</v>
      </c>
      <c r="K585" s="222" t="s">
        <v>260</v>
      </c>
      <c r="L585" s="71"/>
      <c r="M585" s="227" t="s">
        <v>22</v>
      </c>
      <c r="N585" s="228" t="s">
        <v>47</v>
      </c>
      <c r="O585" s="46"/>
      <c r="P585" s="229">
        <f>O585*H585</f>
        <v>0</v>
      </c>
      <c r="Q585" s="229">
        <v>0.00133</v>
      </c>
      <c r="R585" s="229">
        <f>Q585*H585</f>
        <v>0.0028196000000000002</v>
      </c>
      <c r="S585" s="229">
        <v>0</v>
      </c>
      <c r="T585" s="230">
        <f>S585*H585</f>
        <v>0</v>
      </c>
      <c r="AR585" s="23" t="s">
        <v>147</v>
      </c>
      <c r="AT585" s="23" t="s">
        <v>142</v>
      </c>
      <c r="AU585" s="23" t="s">
        <v>86</v>
      </c>
      <c r="AY585" s="23" t="s">
        <v>140</v>
      </c>
      <c r="BE585" s="231">
        <f>IF(N585="základní",J585,0)</f>
        <v>0</v>
      </c>
      <c r="BF585" s="231">
        <f>IF(N585="snížená",J585,0)</f>
        <v>0</v>
      </c>
      <c r="BG585" s="231">
        <f>IF(N585="zákl. přenesená",J585,0)</f>
        <v>0</v>
      </c>
      <c r="BH585" s="231">
        <f>IF(N585="sníž. přenesená",J585,0)</f>
        <v>0</v>
      </c>
      <c r="BI585" s="231">
        <f>IF(N585="nulová",J585,0)</f>
        <v>0</v>
      </c>
      <c r="BJ585" s="23" t="s">
        <v>24</v>
      </c>
      <c r="BK585" s="231">
        <f>ROUND(I585*H585,2)</f>
        <v>0</v>
      </c>
      <c r="BL585" s="23" t="s">
        <v>147</v>
      </c>
      <c r="BM585" s="23" t="s">
        <v>940</v>
      </c>
    </row>
    <row r="586" s="11" customFormat="1">
      <c r="B586" s="235"/>
      <c r="C586" s="236"/>
      <c r="D586" s="232" t="s">
        <v>151</v>
      </c>
      <c r="E586" s="237" t="s">
        <v>22</v>
      </c>
      <c r="F586" s="238" t="s">
        <v>941</v>
      </c>
      <c r="G586" s="236"/>
      <c r="H586" s="239">
        <v>2.1200000000000001</v>
      </c>
      <c r="I586" s="240"/>
      <c r="J586" s="236"/>
      <c r="K586" s="236"/>
      <c r="L586" s="241"/>
      <c r="M586" s="242"/>
      <c r="N586" s="243"/>
      <c r="O586" s="243"/>
      <c r="P586" s="243"/>
      <c r="Q586" s="243"/>
      <c r="R586" s="243"/>
      <c r="S586" s="243"/>
      <c r="T586" s="244"/>
      <c r="AT586" s="245" t="s">
        <v>151</v>
      </c>
      <c r="AU586" s="245" t="s">
        <v>86</v>
      </c>
      <c r="AV586" s="11" t="s">
        <v>86</v>
      </c>
      <c r="AW586" s="11" t="s">
        <v>39</v>
      </c>
      <c r="AX586" s="11" t="s">
        <v>24</v>
      </c>
      <c r="AY586" s="245" t="s">
        <v>140</v>
      </c>
    </row>
    <row r="587" s="1" customFormat="1" ht="25.5" customHeight="1">
      <c r="B587" s="45"/>
      <c r="C587" s="220" t="s">
        <v>942</v>
      </c>
      <c r="D587" s="220" t="s">
        <v>142</v>
      </c>
      <c r="E587" s="221" t="s">
        <v>943</v>
      </c>
      <c r="F587" s="222" t="s">
        <v>944</v>
      </c>
      <c r="G587" s="223" t="s">
        <v>166</v>
      </c>
      <c r="H587" s="224">
        <v>30.399999999999999</v>
      </c>
      <c r="I587" s="225"/>
      <c r="J587" s="226">
        <f>ROUND(I587*H587,2)</f>
        <v>0</v>
      </c>
      <c r="K587" s="222" t="s">
        <v>146</v>
      </c>
      <c r="L587" s="71"/>
      <c r="M587" s="227" t="s">
        <v>22</v>
      </c>
      <c r="N587" s="228" t="s">
        <v>47</v>
      </c>
      <c r="O587" s="46"/>
      <c r="P587" s="229">
        <f>O587*H587</f>
        <v>0</v>
      </c>
      <c r="Q587" s="229">
        <v>0.008201</v>
      </c>
      <c r="R587" s="229">
        <f>Q587*H587</f>
        <v>0.24931039999999999</v>
      </c>
      <c r="S587" s="229">
        <v>0</v>
      </c>
      <c r="T587" s="230">
        <f>S587*H587</f>
        <v>0</v>
      </c>
      <c r="AR587" s="23" t="s">
        <v>147</v>
      </c>
      <c r="AT587" s="23" t="s">
        <v>142</v>
      </c>
      <c r="AU587" s="23" t="s">
        <v>86</v>
      </c>
      <c r="AY587" s="23" t="s">
        <v>140</v>
      </c>
      <c r="BE587" s="231">
        <f>IF(N587="základní",J587,0)</f>
        <v>0</v>
      </c>
      <c r="BF587" s="231">
        <f>IF(N587="snížená",J587,0)</f>
        <v>0</v>
      </c>
      <c r="BG587" s="231">
        <f>IF(N587="zákl. přenesená",J587,0)</f>
        <v>0</v>
      </c>
      <c r="BH587" s="231">
        <f>IF(N587="sníž. přenesená",J587,0)</f>
        <v>0</v>
      </c>
      <c r="BI587" s="231">
        <f>IF(N587="nulová",J587,0)</f>
        <v>0</v>
      </c>
      <c r="BJ587" s="23" t="s">
        <v>24</v>
      </c>
      <c r="BK587" s="231">
        <f>ROUND(I587*H587,2)</f>
        <v>0</v>
      </c>
      <c r="BL587" s="23" t="s">
        <v>147</v>
      </c>
      <c r="BM587" s="23" t="s">
        <v>945</v>
      </c>
    </row>
    <row r="588" s="1" customFormat="1">
      <c r="B588" s="45"/>
      <c r="C588" s="73"/>
      <c r="D588" s="232" t="s">
        <v>149</v>
      </c>
      <c r="E588" s="73"/>
      <c r="F588" s="233" t="s">
        <v>946</v>
      </c>
      <c r="G588" s="73"/>
      <c r="H588" s="73"/>
      <c r="I588" s="190"/>
      <c r="J588" s="73"/>
      <c r="K588" s="73"/>
      <c r="L588" s="71"/>
      <c r="M588" s="234"/>
      <c r="N588" s="46"/>
      <c r="O588" s="46"/>
      <c r="P588" s="46"/>
      <c r="Q588" s="46"/>
      <c r="R588" s="46"/>
      <c r="S588" s="46"/>
      <c r="T588" s="94"/>
      <c r="AT588" s="23" t="s">
        <v>149</v>
      </c>
      <c r="AU588" s="23" t="s">
        <v>86</v>
      </c>
    </row>
    <row r="589" s="11" customFormat="1">
      <c r="B589" s="235"/>
      <c r="C589" s="236"/>
      <c r="D589" s="232" t="s">
        <v>151</v>
      </c>
      <c r="E589" s="237" t="s">
        <v>22</v>
      </c>
      <c r="F589" s="238" t="s">
        <v>947</v>
      </c>
      <c r="G589" s="236"/>
      <c r="H589" s="239">
        <v>30.399999999999999</v>
      </c>
      <c r="I589" s="240"/>
      <c r="J589" s="236"/>
      <c r="K589" s="236"/>
      <c r="L589" s="241"/>
      <c r="M589" s="242"/>
      <c r="N589" s="243"/>
      <c r="O589" s="243"/>
      <c r="P589" s="243"/>
      <c r="Q589" s="243"/>
      <c r="R589" s="243"/>
      <c r="S589" s="243"/>
      <c r="T589" s="244"/>
      <c r="AT589" s="245" t="s">
        <v>151</v>
      </c>
      <c r="AU589" s="245" t="s">
        <v>86</v>
      </c>
      <c r="AV589" s="11" t="s">
        <v>86</v>
      </c>
      <c r="AW589" s="11" t="s">
        <v>39</v>
      </c>
      <c r="AX589" s="11" t="s">
        <v>24</v>
      </c>
      <c r="AY589" s="245" t="s">
        <v>140</v>
      </c>
    </row>
    <row r="590" s="1" customFormat="1" ht="25.5" customHeight="1">
      <c r="B590" s="45"/>
      <c r="C590" s="220" t="s">
        <v>948</v>
      </c>
      <c r="D590" s="220" t="s">
        <v>142</v>
      </c>
      <c r="E590" s="221" t="s">
        <v>949</v>
      </c>
      <c r="F590" s="222" t="s">
        <v>950</v>
      </c>
      <c r="G590" s="223" t="s">
        <v>166</v>
      </c>
      <c r="H590" s="224">
        <v>30.399999999999999</v>
      </c>
      <c r="I590" s="225"/>
      <c r="J590" s="226">
        <f>ROUND(I590*H590,2)</f>
        <v>0</v>
      </c>
      <c r="K590" s="222" t="s">
        <v>146</v>
      </c>
      <c r="L590" s="71"/>
      <c r="M590" s="227" t="s">
        <v>22</v>
      </c>
      <c r="N590" s="228" t="s">
        <v>47</v>
      </c>
      <c r="O590" s="46"/>
      <c r="P590" s="229">
        <f>O590*H590</f>
        <v>0</v>
      </c>
      <c r="Q590" s="229">
        <v>0</v>
      </c>
      <c r="R590" s="229">
        <f>Q590*H590</f>
        <v>0</v>
      </c>
      <c r="S590" s="229">
        <v>0</v>
      </c>
      <c r="T590" s="230">
        <f>S590*H590</f>
        <v>0</v>
      </c>
      <c r="AR590" s="23" t="s">
        <v>147</v>
      </c>
      <c r="AT590" s="23" t="s">
        <v>142</v>
      </c>
      <c r="AU590" s="23" t="s">
        <v>86</v>
      </c>
      <c r="AY590" s="23" t="s">
        <v>140</v>
      </c>
      <c r="BE590" s="231">
        <f>IF(N590="základní",J590,0)</f>
        <v>0</v>
      </c>
      <c r="BF590" s="231">
        <f>IF(N590="snížená",J590,0)</f>
        <v>0</v>
      </c>
      <c r="BG590" s="231">
        <f>IF(N590="zákl. přenesená",J590,0)</f>
        <v>0</v>
      </c>
      <c r="BH590" s="231">
        <f>IF(N590="sníž. přenesená",J590,0)</f>
        <v>0</v>
      </c>
      <c r="BI590" s="231">
        <f>IF(N590="nulová",J590,0)</f>
        <v>0</v>
      </c>
      <c r="BJ590" s="23" t="s">
        <v>24</v>
      </c>
      <c r="BK590" s="231">
        <f>ROUND(I590*H590,2)</f>
        <v>0</v>
      </c>
      <c r="BL590" s="23" t="s">
        <v>147</v>
      </c>
      <c r="BM590" s="23" t="s">
        <v>951</v>
      </c>
    </row>
    <row r="591" s="1" customFormat="1">
      <c r="B591" s="45"/>
      <c r="C591" s="73"/>
      <c r="D591" s="232" t="s">
        <v>149</v>
      </c>
      <c r="E591" s="73"/>
      <c r="F591" s="233" t="s">
        <v>946</v>
      </c>
      <c r="G591" s="73"/>
      <c r="H591" s="73"/>
      <c r="I591" s="190"/>
      <c r="J591" s="73"/>
      <c r="K591" s="73"/>
      <c r="L591" s="71"/>
      <c r="M591" s="234"/>
      <c r="N591" s="46"/>
      <c r="O591" s="46"/>
      <c r="P591" s="46"/>
      <c r="Q591" s="46"/>
      <c r="R591" s="46"/>
      <c r="S591" s="46"/>
      <c r="T591" s="94"/>
      <c r="AT591" s="23" t="s">
        <v>149</v>
      </c>
      <c r="AU591" s="23" t="s">
        <v>86</v>
      </c>
    </row>
    <row r="592" s="11" customFormat="1">
      <c r="B592" s="235"/>
      <c r="C592" s="236"/>
      <c r="D592" s="232" t="s">
        <v>151</v>
      </c>
      <c r="E592" s="237" t="s">
        <v>22</v>
      </c>
      <c r="F592" s="238" t="s">
        <v>947</v>
      </c>
      <c r="G592" s="236"/>
      <c r="H592" s="239">
        <v>30.399999999999999</v>
      </c>
      <c r="I592" s="240"/>
      <c r="J592" s="236"/>
      <c r="K592" s="236"/>
      <c r="L592" s="241"/>
      <c r="M592" s="242"/>
      <c r="N592" s="243"/>
      <c r="O592" s="243"/>
      <c r="P592" s="243"/>
      <c r="Q592" s="243"/>
      <c r="R592" s="243"/>
      <c r="S592" s="243"/>
      <c r="T592" s="244"/>
      <c r="AT592" s="245" t="s">
        <v>151</v>
      </c>
      <c r="AU592" s="245" t="s">
        <v>86</v>
      </c>
      <c r="AV592" s="11" t="s">
        <v>86</v>
      </c>
      <c r="AW592" s="11" t="s">
        <v>39</v>
      </c>
      <c r="AX592" s="11" t="s">
        <v>24</v>
      </c>
      <c r="AY592" s="245" t="s">
        <v>140</v>
      </c>
    </row>
    <row r="593" s="1" customFormat="1" ht="25.5" customHeight="1">
      <c r="B593" s="45"/>
      <c r="C593" s="220" t="s">
        <v>952</v>
      </c>
      <c r="D593" s="220" t="s">
        <v>142</v>
      </c>
      <c r="E593" s="221" t="s">
        <v>953</v>
      </c>
      <c r="F593" s="222" t="s">
        <v>954</v>
      </c>
      <c r="G593" s="223" t="s">
        <v>173</v>
      </c>
      <c r="H593" s="224">
        <v>818.39999999999998</v>
      </c>
      <c r="I593" s="225"/>
      <c r="J593" s="226">
        <f>ROUND(I593*H593,2)</f>
        <v>0</v>
      </c>
      <c r="K593" s="222" t="s">
        <v>146</v>
      </c>
      <c r="L593" s="71"/>
      <c r="M593" s="227" t="s">
        <v>22</v>
      </c>
      <c r="N593" s="228" t="s">
        <v>47</v>
      </c>
      <c r="O593" s="46"/>
      <c r="P593" s="229">
        <f>O593*H593</f>
        <v>0</v>
      </c>
      <c r="Q593" s="229">
        <v>0.00088000000000000003</v>
      </c>
      <c r="R593" s="229">
        <f>Q593*H593</f>
        <v>0.72019200000000005</v>
      </c>
      <c r="S593" s="229">
        <v>0</v>
      </c>
      <c r="T593" s="230">
        <f>S593*H593</f>
        <v>0</v>
      </c>
      <c r="AR593" s="23" t="s">
        <v>147</v>
      </c>
      <c r="AT593" s="23" t="s">
        <v>142</v>
      </c>
      <c r="AU593" s="23" t="s">
        <v>86</v>
      </c>
      <c r="AY593" s="23" t="s">
        <v>140</v>
      </c>
      <c r="BE593" s="231">
        <f>IF(N593="základní",J593,0)</f>
        <v>0</v>
      </c>
      <c r="BF593" s="231">
        <f>IF(N593="snížená",J593,0)</f>
        <v>0</v>
      </c>
      <c r="BG593" s="231">
        <f>IF(N593="zákl. přenesená",J593,0)</f>
        <v>0</v>
      </c>
      <c r="BH593" s="231">
        <f>IF(N593="sníž. přenesená",J593,0)</f>
        <v>0</v>
      </c>
      <c r="BI593" s="231">
        <f>IF(N593="nulová",J593,0)</f>
        <v>0</v>
      </c>
      <c r="BJ593" s="23" t="s">
        <v>24</v>
      </c>
      <c r="BK593" s="231">
        <f>ROUND(I593*H593,2)</f>
        <v>0</v>
      </c>
      <c r="BL593" s="23" t="s">
        <v>147</v>
      </c>
      <c r="BM593" s="23" t="s">
        <v>955</v>
      </c>
    </row>
    <row r="594" s="1" customFormat="1">
      <c r="B594" s="45"/>
      <c r="C594" s="73"/>
      <c r="D594" s="232" t="s">
        <v>149</v>
      </c>
      <c r="E594" s="73"/>
      <c r="F594" s="233" t="s">
        <v>956</v>
      </c>
      <c r="G594" s="73"/>
      <c r="H594" s="73"/>
      <c r="I594" s="190"/>
      <c r="J594" s="73"/>
      <c r="K594" s="73"/>
      <c r="L594" s="71"/>
      <c r="M594" s="234"/>
      <c r="N594" s="46"/>
      <c r="O594" s="46"/>
      <c r="P594" s="46"/>
      <c r="Q594" s="46"/>
      <c r="R594" s="46"/>
      <c r="S594" s="46"/>
      <c r="T594" s="94"/>
      <c r="AT594" s="23" t="s">
        <v>149</v>
      </c>
      <c r="AU594" s="23" t="s">
        <v>86</v>
      </c>
    </row>
    <row r="595" s="11" customFormat="1">
      <c r="B595" s="235"/>
      <c r="C595" s="236"/>
      <c r="D595" s="232" t="s">
        <v>151</v>
      </c>
      <c r="E595" s="237" t="s">
        <v>22</v>
      </c>
      <c r="F595" s="238" t="s">
        <v>957</v>
      </c>
      <c r="G595" s="236"/>
      <c r="H595" s="239">
        <v>818.39999999999998</v>
      </c>
      <c r="I595" s="240"/>
      <c r="J595" s="236"/>
      <c r="K595" s="236"/>
      <c r="L595" s="241"/>
      <c r="M595" s="242"/>
      <c r="N595" s="243"/>
      <c r="O595" s="243"/>
      <c r="P595" s="243"/>
      <c r="Q595" s="243"/>
      <c r="R595" s="243"/>
      <c r="S595" s="243"/>
      <c r="T595" s="244"/>
      <c r="AT595" s="245" t="s">
        <v>151</v>
      </c>
      <c r="AU595" s="245" t="s">
        <v>86</v>
      </c>
      <c r="AV595" s="11" t="s">
        <v>86</v>
      </c>
      <c r="AW595" s="11" t="s">
        <v>39</v>
      </c>
      <c r="AX595" s="11" t="s">
        <v>24</v>
      </c>
      <c r="AY595" s="245" t="s">
        <v>140</v>
      </c>
    </row>
    <row r="596" s="1" customFormat="1" ht="25.5" customHeight="1">
      <c r="B596" s="45"/>
      <c r="C596" s="220" t="s">
        <v>958</v>
      </c>
      <c r="D596" s="220" t="s">
        <v>142</v>
      </c>
      <c r="E596" s="221" t="s">
        <v>959</v>
      </c>
      <c r="F596" s="222" t="s">
        <v>960</v>
      </c>
      <c r="G596" s="223" t="s">
        <v>243</v>
      </c>
      <c r="H596" s="224">
        <v>9</v>
      </c>
      <c r="I596" s="225"/>
      <c r="J596" s="226">
        <f>ROUND(I596*H596,2)</f>
        <v>0</v>
      </c>
      <c r="K596" s="222" t="s">
        <v>146</v>
      </c>
      <c r="L596" s="71"/>
      <c r="M596" s="227" t="s">
        <v>22</v>
      </c>
      <c r="N596" s="228" t="s">
        <v>47</v>
      </c>
      <c r="O596" s="46"/>
      <c r="P596" s="229">
        <f>O596*H596</f>
        <v>0</v>
      </c>
      <c r="Q596" s="229">
        <v>0.0044000000000000003</v>
      </c>
      <c r="R596" s="229">
        <f>Q596*H596</f>
        <v>0.039600000000000003</v>
      </c>
      <c r="S596" s="229">
        <v>0</v>
      </c>
      <c r="T596" s="230">
        <f>S596*H596</f>
        <v>0</v>
      </c>
      <c r="AR596" s="23" t="s">
        <v>147</v>
      </c>
      <c r="AT596" s="23" t="s">
        <v>142</v>
      </c>
      <c r="AU596" s="23" t="s">
        <v>86</v>
      </c>
      <c r="AY596" s="23" t="s">
        <v>140</v>
      </c>
      <c r="BE596" s="231">
        <f>IF(N596="základní",J596,0)</f>
        <v>0</v>
      </c>
      <c r="BF596" s="231">
        <f>IF(N596="snížená",J596,0)</f>
        <v>0</v>
      </c>
      <c r="BG596" s="231">
        <f>IF(N596="zákl. přenesená",J596,0)</f>
        <v>0</v>
      </c>
      <c r="BH596" s="231">
        <f>IF(N596="sníž. přenesená",J596,0)</f>
        <v>0</v>
      </c>
      <c r="BI596" s="231">
        <f>IF(N596="nulová",J596,0)</f>
        <v>0</v>
      </c>
      <c r="BJ596" s="23" t="s">
        <v>24</v>
      </c>
      <c r="BK596" s="231">
        <f>ROUND(I596*H596,2)</f>
        <v>0</v>
      </c>
      <c r="BL596" s="23" t="s">
        <v>147</v>
      </c>
      <c r="BM596" s="23" t="s">
        <v>961</v>
      </c>
    </row>
    <row r="597" s="1" customFormat="1">
      <c r="B597" s="45"/>
      <c r="C597" s="73"/>
      <c r="D597" s="232" t="s">
        <v>149</v>
      </c>
      <c r="E597" s="73"/>
      <c r="F597" s="233" t="s">
        <v>956</v>
      </c>
      <c r="G597" s="73"/>
      <c r="H597" s="73"/>
      <c r="I597" s="190"/>
      <c r="J597" s="73"/>
      <c r="K597" s="73"/>
      <c r="L597" s="71"/>
      <c r="M597" s="234"/>
      <c r="N597" s="46"/>
      <c r="O597" s="46"/>
      <c r="P597" s="46"/>
      <c r="Q597" s="46"/>
      <c r="R597" s="46"/>
      <c r="S597" s="46"/>
      <c r="T597" s="94"/>
      <c r="AT597" s="23" t="s">
        <v>149</v>
      </c>
      <c r="AU597" s="23" t="s">
        <v>86</v>
      </c>
    </row>
    <row r="598" s="11" customFormat="1">
      <c r="B598" s="235"/>
      <c r="C598" s="236"/>
      <c r="D598" s="232" t="s">
        <v>151</v>
      </c>
      <c r="E598" s="237" t="s">
        <v>22</v>
      </c>
      <c r="F598" s="238" t="s">
        <v>962</v>
      </c>
      <c r="G598" s="236"/>
      <c r="H598" s="239">
        <v>9</v>
      </c>
      <c r="I598" s="240"/>
      <c r="J598" s="236"/>
      <c r="K598" s="236"/>
      <c r="L598" s="241"/>
      <c r="M598" s="242"/>
      <c r="N598" s="243"/>
      <c r="O598" s="243"/>
      <c r="P598" s="243"/>
      <c r="Q598" s="243"/>
      <c r="R598" s="243"/>
      <c r="S598" s="243"/>
      <c r="T598" s="244"/>
      <c r="AT598" s="245" t="s">
        <v>151</v>
      </c>
      <c r="AU598" s="245" t="s">
        <v>86</v>
      </c>
      <c r="AV598" s="11" t="s">
        <v>86</v>
      </c>
      <c r="AW598" s="11" t="s">
        <v>39</v>
      </c>
      <c r="AX598" s="11" t="s">
        <v>24</v>
      </c>
      <c r="AY598" s="245" t="s">
        <v>140</v>
      </c>
    </row>
    <row r="599" s="1" customFormat="1" ht="25.5" customHeight="1">
      <c r="B599" s="45"/>
      <c r="C599" s="220" t="s">
        <v>963</v>
      </c>
      <c r="D599" s="220" t="s">
        <v>142</v>
      </c>
      <c r="E599" s="221" t="s">
        <v>964</v>
      </c>
      <c r="F599" s="222" t="s">
        <v>965</v>
      </c>
      <c r="G599" s="223" t="s">
        <v>173</v>
      </c>
      <c r="H599" s="224">
        <v>818.39999999999998</v>
      </c>
      <c r="I599" s="225"/>
      <c r="J599" s="226">
        <f>ROUND(I599*H599,2)</f>
        <v>0</v>
      </c>
      <c r="K599" s="222" t="s">
        <v>146</v>
      </c>
      <c r="L599" s="71"/>
      <c r="M599" s="227" t="s">
        <v>22</v>
      </c>
      <c r="N599" s="228" t="s">
        <v>47</v>
      </c>
      <c r="O599" s="46"/>
      <c r="P599" s="229">
        <f>O599*H599</f>
        <v>0</v>
      </c>
      <c r="Q599" s="229">
        <v>0</v>
      </c>
      <c r="R599" s="229">
        <f>Q599*H599</f>
        <v>0</v>
      </c>
      <c r="S599" s="229">
        <v>0</v>
      </c>
      <c r="T599" s="230">
        <f>S599*H599</f>
        <v>0</v>
      </c>
      <c r="AR599" s="23" t="s">
        <v>147</v>
      </c>
      <c r="AT599" s="23" t="s">
        <v>142</v>
      </c>
      <c r="AU599" s="23" t="s">
        <v>86</v>
      </c>
      <c r="AY599" s="23" t="s">
        <v>140</v>
      </c>
      <c r="BE599" s="231">
        <f>IF(N599="základní",J599,0)</f>
        <v>0</v>
      </c>
      <c r="BF599" s="231">
        <f>IF(N599="snížená",J599,0)</f>
        <v>0</v>
      </c>
      <c r="BG599" s="231">
        <f>IF(N599="zákl. přenesená",J599,0)</f>
        <v>0</v>
      </c>
      <c r="BH599" s="231">
        <f>IF(N599="sníž. přenesená",J599,0)</f>
        <v>0</v>
      </c>
      <c r="BI599" s="231">
        <f>IF(N599="nulová",J599,0)</f>
        <v>0</v>
      </c>
      <c r="BJ599" s="23" t="s">
        <v>24</v>
      </c>
      <c r="BK599" s="231">
        <f>ROUND(I599*H599,2)</f>
        <v>0</v>
      </c>
      <c r="BL599" s="23" t="s">
        <v>147</v>
      </c>
      <c r="BM599" s="23" t="s">
        <v>966</v>
      </c>
    </row>
    <row r="600" s="1" customFormat="1">
      <c r="B600" s="45"/>
      <c r="C600" s="73"/>
      <c r="D600" s="232" t="s">
        <v>149</v>
      </c>
      <c r="E600" s="73"/>
      <c r="F600" s="233" t="s">
        <v>956</v>
      </c>
      <c r="G600" s="73"/>
      <c r="H600" s="73"/>
      <c r="I600" s="190"/>
      <c r="J600" s="73"/>
      <c r="K600" s="73"/>
      <c r="L600" s="71"/>
      <c r="M600" s="234"/>
      <c r="N600" s="46"/>
      <c r="O600" s="46"/>
      <c r="P600" s="46"/>
      <c r="Q600" s="46"/>
      <c r="R600" s="46"/>
      <c r="S600" s="46"/>
      <c r="T600" s="94"/>
      <c r="AT600" s="23" t="s">
        <v>149</v>
      </c>
      <c r="AU600" s="23" t="s">
        <v>86</v>
      </c>
    </row>
    <row r="601" s="1" customFormat="1" ht="25.5" customHeight="1">
      <c r="B601" s="45"/>
      <c r="C601" s="220" t="s">
        <v>967</v>
      </c>
      <c r="D601" s="220" t="s">
        <v>142</v>
      </c>
      <c r="E601" s="221" t="s">
        <v>968</v>
      </c>
      <c r="F601" s="222" t="s">
        <v>969</v>
      </c>
      <c r="G601" s="223" t="s">
        <v>243</v>
      </c>
      <c r="H601" s="224">
        <v>9</v>
      </c>
      <c r="I601" s="225"/>
      <c r="J601" s="226">
        <f>ROUND(I601*H601,2)</f>
        <v>0</v>
      </c>
      <c r="K601" s="222" t="s">
        <v>146</v>
      </c>
      <c r="L601" s="71"/>
      <c r="M601" s="227" t="s">
        <v>22</v>
      </c>
      <c r="N601" s="228" t="s">
        <v>47</v>
      </c>
      <c r="O601" s="46"/>
      <c r="P601" s="229">
        <f>O601*H601</f>
        <v>0</v>
      </c>
      <c r="Q601" s="229">
        <v>0</v>
      </c>
      <c r="R601" s="229">
        <f>Q601*H601</f>
        <v>0</v>
      </c>
      <c r="S601" s="229">
        <v>0</v>
      </c>
      <c r="T601" s="230">
        <f>S601*H601</f>
        <v>0</v>
      </c>
      <c r="AR601" s="23" t="s">
        <v>147</v>
      </c>
      <c r="AT601" s="23" t="s">
        <v>142</v>
      </c>
      <c r="AU601" s="23" t="s">
        <v>86</v>
      </c>
      <c r="AY601" s="23" t="s">
        <v>140</v>
      </c>
      <c r="BE601" s="231">
        <f>IF(N601="základní",J601,0)</f>
        <v>0</v>
      </c>
      <c r="BF601" s="231">
        <f>IF(N601="snížená",J601,0)</f>
        <v>0</v>
      </c>
      <c r="BG601" s="231">
        <f>IF(N601="zákl. přenesená",J601,0)</f>
        <v>0</v>
      </c>
      <c r="BH601" s="231">
        <f>IF(N601="sníž. přenesená",J601,0)</f>
        <v>0</v>
      </c>
      <c r="BI601" s="231">
        <f>IF(N601="nulová",J601,0)</f>
        <v>0</v>
      </c>
      <c r="BJ601" s="23" t="s">
        <v>24</v>
      </c>
      <c r="BK601" s="231">
        <f>ROUND(I601*H601,2)</f>
        <v>0</v>
      </c>
      <c r="BL601" s="23" t="s">
        <v>147</v>
      </c>
      <c r="BM601" s="23" t="s">
        <v>970</v>
      </c>
    </row>
    <row r="602" s="1" customFormat="1">
      <c r="B602" s="45"/>
      <c r="C602" s="73"/>
      <c r="D602" s="232" t="s">
        <v>149</v>
      </c>
      <c r="E602" s="73"/>
      <c r="F602" s="233" t="s">
        <v>956</v>
      </c>
      <c r="G602" s="73"/>
      <c r="H602" s="73"/>
      <c r="I602" s="190"/>
      <c r="J602" s="73"/>
      <c r="K602" s="73"/>
      <c r="L602" s="71"/>
      <c r="M602" s="234"/>
      <c r="N602" s="46"/>
      <c r="O602" s="46"/>
      <c r="P602" s="46"/>
      <c r="Q602" s="46"/>
      <c r="R602" s="46"/>
      <c r="S602" s="46"/>
      <c r="T602" s="94"/>
      <c r="AT602" s="23" t="s">
        <v>149</v>
      </c>
      <c r="AU602" s="23" t="s">
        <v>86</v>
      </c>
    </row>
    <row r="603" s="1" customFormat="1" ht="25.5" customHeight="1">
      <c r="B603" s="45"/>
      <c r="C603" s="220" t="s">
        <v>971</v>
      </c>
      <c r="D603" s="220" t="s">
        <v>142</v>
      </c>
      <c r="E603" s="221" t="s">
        <v>972</v>
      </c>
      <c r="F603" s="222" t="s">
        <v>973</v>
      </c>
      <c r="G603" s="223" t="s">
        <v>173</v>
      </c>
      <c r="H603" s="224">
        <v>2455.1999999999998</v>
      </c>
      <c r="I603" s="225"/>
      <c r="J603" s="226">
        <f>ROUND(I603*H603,2)</f>
        <v>0</v>
      </c>
      <c r="K603" s="222" t="s">
        <v>146</v>
      </c>
      <c r="L603" s="71"/>
      <c r="M603" s="227" t="s">
        <v>22</v>
      </c>
      <c r="N603" s="228" t="s">
        <v>47</v>
      </c>
      <c r="O603" s="46"/>
      <c r="P603" s="229">
        <f>O603*H603</f>
        <v>0</v>
      </c>
      <c r="Q603" s="229">
        <v>0</v>
      </c>
      <c r="R603" s="229">
        <f>Q603*H603</f>
        <v>0</v>
      </c>
      <c r="S603" s="229">
        <v>0</v>
      </c>
      <c r="T603" s="230">
        <f>S603*H603</f>
        <v>0</v>
      </c>
      <c r="AR603" s="23" t="s">
        <v>147</v>
      </c>
      <c r="AT603" s="23" t="s">
        <v>142</v>
      </c>
      <c r="AU603" s="23" t="s">
        <v>86</v>
      </c>
      <c r="AY603" s="23" t="s">
        <v>140</v>
      </c>
      <c r="BE603" s="231">
        <f>IF(N603="základní",J603,0)</f>
        <v>0</v>
      </c>
      <c r="BF603" s="231">
        <f>IF(N603="snížená",J603,0)</f>
        <v>0</v>
      </c>
      <c r="BG603" s="231">
        <f>IF(N603="zákl. přenesená",J603,0)</f>
        <v>0</v>
      </c>
      <c r="BH603" s="231">
        <f>IF(N603="sníž. přenesená",J603,0)</f>
        <v>0</v>
      </c>
      <c r="BI603" s="231">
        <f>IF(N603="nulová",J603,0)</f>
        <v>0</v>
      </c>
      <c r="BJ603" s="23" t="s">
        <v>24</v>
      </c>
      <c r="BK603" s="231">
        <f>ROUND(I603*H603,2)</f>
        <v>0</v>
      </c>
      <c r="BL603" s="23" t="s">
        <v>147</v>
      </c>
      <c r="BM603" s="23" t="s">
        <v>974</v>
      </c>
    </row>
    <row r="604" s="1" customFormat="1">
      <c r="B604" s="45"/>
      <c r="C604" s="73"/>
      <c r="D604" s="232" t="s">
        <v>149</v>
      </c>
      <c r="E604" s="73"/>
      <c r="F604" s="233" t="s">
        <v>956</v>
      </c>
      <c r="G604" s="73"/>
      <c r="H604" s="73"/>
      <c r="I604" s="190"/>
      <c r="J604" s="73"/>
      <c r="K604" s="73"/>
      <c r="L604" s="71"/>
      <c r="M604" s="234"/>
      <c r="N604" s="46"/>
      <c r="O604" s="46"/>
      <c r="P604" s="46"/>
      <c r="Q604" s="46"/>
      <c r="R604" s="46"/>
      <c r="S604" s="46"/>
      <c r="T604" s="94"/>
      <c r="AT604" s="23" t="s">
        <v>149</v>
      </c>
      <c r="AU604" s="23" t="s">
        <v>86</v>
      </c>
    </row>
    <row r="605" s="11" customFormat="1">
      <c r="B605" s="235"/>
      <c r="C605" s="236"/>
      <c r="D605" s="232" t="s">
        <v>151</v>
      </c>
      <c r="E605" s="237" t="s">
        <v>22</v>
      </c>
      <c r="F605" s="238" t="s">
        <v>975</v>
      </c>
      <c r="G605" s="236"/>
      <c r="H605" s="239">
        <v>2455.1999999999998</v>
      </c>
      <c r="I605" s="240"/>
      <c r="J605" s="236"/>
      <c r="K605" s="236"/>
      <c r="L605" s="241"/>
      <c r="M605" s="242"/>
      <c r="N605" s="243"/>
      <c r="O605" s="243"/>
      <c r="P605" s="243"/>
      <c r="Q605" s="243"/>
      <c r="R605" s="243"/>
      <c r="S605" s="243"/>
      <c r="T605" s="244"/>
      <c r="AT605" s="245" t="s">
        <v>151</v>
      </c>
      <c r="AU605" s="245" t="s">
        <v>86</v>
      </c>
      <c r="AV605" s="11" t="s">
        <v>86</v>
      </c>
      <c r="AW605" s="11" t="s">
        <v>39</v>
      </c>
      <c r="AX605" s="11" t="s">
        <v>24</v>
      </c>
      <c r="AY605" s="245" t="s">
        <v>140</v>
      </c>
    </row>
    <row r="606" s="1" customFormat="1" ht="25.5" customHeight="1">
      <c r="B606" s="45"/>
      <c r="C606" s="220" t="s">
        <v>976</v>
      </c>
      <c r="D606" s="220" t="s">
        <v>142</v>
      </c>
      <c r="E606" s="221" t="s">
        <v>977</v>
      </c>
      <c r="F606" s="222" t="s">
        <v>978</v>
      </c>
      <c r="G606" s="223" t="s">
        <v>243</v>
      </c>
      <c r="H606" s="224">
        <v>27</v>
      </c>
      <c r="I606" s="225"/>
      <c r="J606" s="226">
        <f>ROUND(I606*H606,2)</f>
        <v>0</v>
      </c>
      <c r="K606" s="222" t="s">
        <v>146</v>
      </c>
      <c r="L606" s="71"/>
      <c r="M606" s="227" t="s">
        <v>22</v>
      </c>
      <c r="N606" s="228" t="s">
        <v>47</v>
      </c>
      <c r="O606" s="46"/>
      <c r="P606" s="229">
        <f>O606*H606</f>
        <v>0</v>
      </c>
      <c r="Q606" s="229">
        <v>0</v>
      </c>
      <c r="R606" s="229">
        <f>Q606*H606</f>
        <v>0</v>
      </c>
      <c r="S606" s="229">
        <v>0</v>
      </c>
      <c r="T606" s="230">
        <f>S606*H606</f>
        <v>0</v>
      </c>
      <c r="AR606" s="23" t="s">
        <v>147</v>
      </c>
      <c r="AT606" s="23" t="s">
        <v>142</v>
      </c>
      <c r="AU606" s="23" t="s">
        <v>86</v>
      </c>
      <c r="AY606" s="23" t="s">
        <v>140</v>
      </c>
      <c r="BE606" s="231">
        <f>IF(N606="základní",J606,0)</f>
        <v>0</v>
      </c>
      <c r="BF606" s="231">
        <f>IF(N606="snížená",J606,0)</f>
        <v>0</v>
      </c>
      <c r="BG606" s="231">
        <f>IF(N606="zákl. přenesená",J606,0)</f>
        <v>0</v>
      </c>
      <c r="BH606" s="231">
        <f>IF(N606="sníž. přenesená",J606,0)</f>
        <v>0</v>
      </c>
      <c r="BI606" s="231">
        <f>IF(N606="nulová",J606,0)</f>
        <v>0</v>
      </c>
      <c r="BJ606" s="23" t="s">
        <v>24</v>
      </c>
      <c r="BK606" s="231">
        <f>ROUND(I606*H606,2)</f>
        <v>0</v>
      </c>
      <c r="BL606" s="23" t="s">
        <v>147</v>
      </c>
      <c r="BM606" s="23" t="s">
        <v>979</v>
      </c>
    </row>
    <row r="607" s="1" customFormat="1">
      <c r="B607" s="45"/>
      <c r="C607" s="73"/>
      <c r="D607" s="232" t="s">
        <v>149</v>
      </c>
      <c r="E607" s="73"/>
      <c r="F607" s="233" t="s">
        <v>956</v>
      </c>
      <c r="G607" s="73"/>
      <c r="H607" s="73"/>
      <c r="I607" s="190"/>
      <c r="J607" s="73"/>
      <c r="K607" s="73"/>
      <c r="L607" s="71"/>
      <c r="M607" s="234"/>
      <c r="N607" s="46"/>
      <c r="O607" s="46"/>
      <c r="P607" s="46"/>
      <c r="Q607" s="46"/>
      <c r="R607" s="46"/>
      <c r="S607" s="46"/>
      <c r="T607" s="94"/>
      <c r="AT607" s="23" t="s">
        <v>149</v>
      </c>
      <c r="AU607" s="23" t="s">
        <v>86</v>
      </c>
    </row>
    <row r="608" s="11" customFormat="1">
      <c r="B608" s="235"/>
      <c r="C608" s="236"/>
      <c r="D608" s="232" t="s">
        <v>151</v>
      </c>
      <c r="E608" s="237" t="s">
        <v>22</v>
      </c>
      <c r="F608" s="238" t="s">
        <v>980</v>
      </c>
      <c r="G608" s="236"/>
      <c r="H608" s="239">
        <v>27</v>
      </c>
      <c r="I608" s="240"/>
      <c r="J608" s="236"/>
      <c r="K608" s="236"/>
      <c r="L608" s="241"/>
      <c r="M608" s="242"/>
      <c r="N608" s="243"/>
      <c r="O608" s="243"/>
      <c r="P608" s="243"/>
      <c r="Q608" s="243"/>
      <c r="R608" s="243"/>
      <c r="S608" s="243"/>
      <c r="T608" s="244"/>
      <c r="AT608" s="245" t="s">
        <v>151</v>
      </c>
      <c r="AU608" s="245" t="s">
        <v>86</v>
      </c>
      <c r="AV608" s="11" t="s">
        <v>86</v>
      </c>
      <c r="AW608" s="11" t="s">
        <v>39</v>
      </c>
      <c r="AX608" s="11" t="s">
        <v>24</v>
      </c>
      <c r="AY608" s="245" t="s">
        <v>140</v>
      </c>
    </row>
    <row r="609" s="1" customFormat="1" ht="38.25" customHeight="1">
      <c r="B609" s="45"/>
      <c r="C609" s="220" t="s">
        <v>981</v>
      </c>
      <c r="D609" s="220" t="s">
        <v>142</v>
      </c>
      <c r="E609" s="221" t="s">
        <v>982</v>
      </c>
      <c r="F609" s="222" t="s">
        <v>983</v>
      </c>
      <c r="G609" s="223" t="s">
        <v>166</v>
      </c>
      <c r="H609" s="224">
        <v>20.699999999999999</v>
      </c>
      <c r="I609" s="225"/>
      <c r="J609" s="226">
        <f>ROUND(I609*H609,2)</f>
        <v>0</v>
      </c>
      <c r="K609" s="222" t="s">
        <v>146</v>
      </c>
      <c r="L609" s="71"/>
      <c r="M609" s="227" t="s">
        <v>22</v>
      </c>
      <c r="N609" s="228" t="s">
        <v>47</v>
      </c>
      <c r="O609" s="46"/>
      <c r="P609" s="229">
        <f>O609*H609</f>
        <v>0</v>
      </c>
      <c r="Q609" s="229">
        <v>0.013259999999999999</v>
      </c>
      <c r="R609" s="229">
        <f>Q609*H609</f>
        <v>0.27448199999999995</v>
      </c>
      <c r="S609" s="229">
        <v>0</v>
      </c>
      <c r="T609" s="230">
        <f>S609*H609</f>
        <v>0</v>
      </c>
      <c r="AR609" s="23" t="s">
        <v>147</v>
      </c>
      <c r="AT609" s="23" t="s">
        <v>142</v>
      </c>
      <c r="AU609" s="23" t="s">
        <v>86</v>
      </c>
      <c r="AY609" s="23" t="s">
        <v>140</v>
      </c>
      <c r="BE609" s="231">
        <f>IF(N609="základní",J609,0)</f>
        <v>0</v>
      </c>
      <c r="BF609" s="231">
        <f>IF(N609="snížená",J609,0)</f>
        <v>0</v>
      </c>
      <c r="BG609" s="231">
        <f>IF(N609="zákl. přenesená",J609,0)</f>
        <v>0</v>
      </c>
      <c r="BH609" s="231">
        <f>IF(N609="sníž. přenesená",J609,0)</f>
        <v>0</v>
      </c>
      <c r="BI609" s="231">
        <f>IF(N609="nulová",J609,0)</f>
        <v>0</v>
      </c>
      <c r="BJ609" s="23" t="s">
        <v>24</v>
      </c>
      <c r="BK609" s="231">
        <f>ROUND(I609*H609,2)</f>
        <v>0</v>
      </c>
      <c r="BL609" s="23" t="s">
        <v>147</v>
      </c>
      <c r="BM609" s="23" t="s">
        <v>984</v>
      </c>
    </row>
    <row r="610" s="1" customFormat="1">
      <c r="B610" s="45"/>
      <c r="C610" s="73"/>
      <c r="D610" s="232" t="s">
        <v>149</v>
      </c>
      <c r="E610" s="73"/>
      <c r="F610" s="233" t="s">
        <v>985</v>
      </c>
      <c r="G610" s="73"/>
      <c r="H610" s="73"/>
      <c r="I610" s="190"/>
      <c r="J610" s="73"/>
      <c r="K610" s="73"/>
      <c r="L610" s="71"/>
      <c r="M610" s="234"/>
      <c r="N610" s="46"/>
      <c r="O610" s="46"/>
      <c r="P610" s="46"/>
      <c r="Q610" s="46"/>
      <c r="R610" s="46"/>
      <c r="S610" s="46"/>
      <c r="T610" s="94"/>
      <c r="AT610" s="23" t="s">
        <v>149</v>
      </c>
      <c r="AU610" s="23" t="s">
        <v>86</v>
      </c>
    </row>
    <row r="611" s="11" customFormat="1">
      <c r="B611" s="235"/>
      <c r="C611" s="236"/>
      <c r="D611" s="232" t="s">
        <v>151</v>
      </c>
      <c r="E611" s="237" t="s">
        <v>22</v>
      </c>
      <c r="F611" s="238" t="s">
        <v>986</v>
      </c>
      <c r="G611" s="236"/>
      <c r="H611" s="239">
        <v>20.699999999999999</v>
      </c>
      <c r="I611" s="240"/>
      <c r="J611" s="236"/>
      <c r="K611" s="236"/>
      <c r="L611" s="241"/>
      <c r="M611" s="242"/>
      <c r="N611" s="243"/>
      <c r="O611" s="243"/>
      <c r="P611" s="243"/>
      <c r="Q611" s="243"/>
      <c r="R611" s="243"/>
      <c r="S611" s="243"/>
      <c r="T611" s="244"/>
      <c r="AT611" s="245" t="s">
        <v>151</v>
      </c>
      <c r="AU611" s="245" t="s">
        <v>86</v>
      </c>
      <c r="AV611" s="11" t="s">
        <v>86</v>
      </c>
      <c r="AW611" s="11" t="s">
        <v>39</v>
      </c>
      <c r="AX611" s="11" t="s">
        <v>24</v>
      </c>
      <c r="AY611" s="245" t="s">
        <v>140</v>
      </c>
    </row>
    <row r="612" s="1" customFormat="1" ht="16.5" customHeight="1">
      <c r="B612" s="45"/>
      <c r="C612" s="220" t="s">
        <v>987</v>
      </c>
      <c r="D612" s="220" t="s">
        <v>142</v>
      </c>
      <c r="E612" s="221" t="s">
        <v>988</v>
      </c>
      <c r="F612" s="222" t="s">
        <v>989</v>
      </c>
      <c r="G612" s="223" t="s">
        <v>173</v>
      </c>
      <c r="H612" s="224">
        <v>3.0510000000000002</v>
      </c>
      <c r="I612" s="225"/>
      <c r="J612" s="226">
        <f>ROUND(I612*H612,2)</f>
        <v>0</v>
      </c>
      <c r="K612" s="222" t="s">
        <v>146</v>
      </c>
      <c r="L612" s="71"/>
      <c r="M612" s="227" t="s">
        <v>22</v>
      </c>
      <c r="N612" s="228" t="s">
        <v>47</v>
      </c>
      <c r="O612" s="46"/>
      <c r="P612" s="229">
        <f>O612*H612</f>
        <v>0</v>
      </c>
      <c r="Q612" s="229">
        <v>0</v>
      </c>
      <c r="R612" s="229">
        <f>Q612*H612</f>
        <v>0</v>
      </c>
      <c r="S612" s="229">
        <v>2.2000000000000002</v>
      </c>
      <c r="T612" s="230">
        <f>S612*H612</f>
        <v>6.7122000000000011</v>
      </c>
      <c r="AR612" s="23" t="s">
        <v>147</v>
      </c>
      <c r="AT612" s="23" t="s">
        <v>142</v>
      </c>
      <c r="AU612" s="23" t="s">
        <v>86</v>
      </c>
      <c r="AY612" s="23" t="s">
        <v>140</v>
      </c>
      <c r="BE612" s="231">
        <f>IF(N612="základní",J612,0)</f>
        <v>0</v>
      </c>
      <c r="BF612" s="231">
        <f>IF(N612="snížená",J612,0)</f>
        <v>0</v>
      </c>
      <c r="BG612" s="231">
        <f>IF(N612="zákl. přenesená",J612,0)</f>
        <v>0</v>
      </c>
      <c r="BH612" s="231">
        <f>IF(N612="sníž. přenesená",J612,0)</f>
        <v>0</v>
      </c>
      <c r="BI612" s="231">
        <f>IF(N612="nulová",J612,0)</f>
        <v>0</v>
      </c>
      <c r="BJ612" s="23" t="s">
        <v>24</v>
      </c>
      <c r="BK612" s="231">
        <f>ROUND(I612*H612,2)</f>
        <v>0</v>
      </c>
      <c r="BL612" s="23" t="s">
        <v>147</v>
      </c>
      <c r="BM612" s="23" t="s">
        <v>990</v>
      </c>
    </row>
    <row r="613" s="1" customFormat="1">
      <c r="B613" s="45"/>
      <c r="C613" s="73"/>
      <c r="D613" s="232" t="s">
        <v>149</v>
      </c>
      <c r="E613" s="73"/>
      <c r="F613" s="233" t="s">
        <v>991</v>
      </c>
      <c r="G613" s="73"/>
      <c r="H613" s="73"/>
      <c r="I613" s="190"/>
      <c r="J613" s="73"/>
      <c r="K613" s="73"/>
      <c r="L613" s="71"/>
      <c r="M613" s="234"/>
      <c r="N613" s="46"/>
      <c r="O613" s="46"/>
      <c r="P613" s="46"/>
      <c r="Q613" s="46"/>
      <c r="R613" s="46"/>
      <c r="S613" s="46"/>
      <c r="T613" s="94"/>
      <c r="AT613" s="23" t="s">
        <v>149</v>
      </c>
      <c r="AU613" s="23" t="s">
        <v>86</v>
      </c>
    </row>
    <row r="614" s="11" customFormat="1">
      <c r="B614" s="235"/>
      <c r="C614" s="236"/>
      <c r="D614" s="232" t="s">
        <v>151</v>
      </c>
      <c r="E614" s="237" t="s">
        <v>22</v>
      </c>
      <c r="F614" s="238" t="s">
        <v>992</v>
      </c>
      <c r="G614" s="236"/>
      <c r="H614" s="239">
        <v>2.5</v>
      </c>
      <c r="I614" s="240"/>
      <c r="J614" s="236"/>
      <c r="K614" s="236"/>
      <c r="L614" s="241"/>
      <c r="M614" s="242"/>
      <c r="N614" s="243"/>
      <c r="O614" s="243"/>
      <c r="P614" s="243"/>
      <c r="Q614" s="243"/>
      <c r="R614" s="243"/>
      <c r="S614" s="243"/>
      <c r="T614" s="244"/>
      <c r="AT614" s="245" t="s">
        <v>151</v>
      </c>
      <c r="AU614" s="245" t="s">
        <v>86</v>
      </c>
      <c r="AV614" s="11" t="s">
        <v>86</v>
      </c>
      <c r="AW614" s="11" t="s">
        <v>39</v>
      </c>
      <c r="AX614" s="11" t="s">
        <v>76</v>
      </c>
      <c r="AY614" s="245" t="s">
        <v>140</v>
      </c>
    </row>
    <row r="615" s="11" customFormat="1">
      <c r="B615" s="235"/>
      <c r="C615" s="236"/>
      <c r="D615" s="232" t="s">
        <v>151</v>
      </c>
      <c r="E615" s="237" t="s">
        <v>22</v>
      </c>
      <c r="F615" s="238" t="s">
        <v>993</v>
      </c>
      <c r="G615" s="236"/>
      <c r="H615" s="239">
        <v>0.55100000000000005</v>
      </c>
      <c r="I615" s="240"/>
      <c r="J615" s="236"/>
      <c r="K615" s="236"/>
      <c r="L615" s="241"/>
      <c r="M615" s="242"/>
      <c r="N615" s="243"/>
      <c r="O615" s="243"/>
      <c r="P615" s="243"/>
      <c r="Q615" s="243"/>
      <c r="R615" s="243"/>
      <c r="S615" s="243"/>
      <c r="T615" s="244"/>
      <c r="AT615" s="245" t="s">
        <v>151</v>
      </c>
      <c r="AU615" s="245" t="s">
        <v>86</v>
      </c>
      <c r="AV615" s="11" t="s">
        <v>86</v>
      </c>
      <c r="AW615" s="11" t="s">
        <v>39</v>
      </c>
      <c r="AX615" s="11" t="s">
        <v>76</v>
      </c>
      <c r="AY615" s="245" t="s">
        <v>140</v>
      </c>
    </row>
    <row r="616" s="12" customFormat="1">
      <c r="B616" s="246"/>
      <c r="C616" s="247"/>
      <c r="D616" s="232" t="s">
        <v>151</v>
      </c>
      <c r="E616" s="248" t="s">
        <v>22</v>
      </c>
      <c r="F616" s="249" t="s">
        <v>158</v>
      </c>
      <c r="G616" s="247"/>
      <c r="H616" s="250">
        <v>3.0510000000000002</v>
      </c>
      <c r="I616" s="251"/>
      <c r="J616" s="247"/>
      <c r="K616" s="247"/>
      <c r="L616" s="252"/>
      <c r="M616" s="253"/>
      <c r="N616" s="254"/>
      <c r="O616" s="254"/>
      <c r="P616" s="254"/>
      <c r="Q616" s="254"/>
      <c r="R616" s="254"/>
      <c r="S616" s="254"/>
      <c r="T616" s="255"/>
      <c r="AT616" s="256" t="s">
        <v>151</v>
      </c>
      <c r="AU616" s="256" t="s">
        <v>86</v>
      </c>
      <c r="AV616" s="12" t="s">
        <v>147</v>
      </c>
      <c r="AW616" s="12" t="s">
        <v>39</v>
      </c>
      <c r="AX616" s="12" t="s">
        <v>24</v>
      </c>
      <c r="AY616" s="256" t="s">
        <v>140</v>
      </c>
    </row>
    <row r="617" s="1" customFormat="1" ht="16.5" customHeight="1">
      <c r="B617" s="45"/>
      <c r="C617" s="220" t="s">
        <v>994</v>
      </c>
      <c r="D617" s="220" t="s">
        <v>142</v>
      </c>
      <c r="E617" s="221" t="s">
        <v>995</v>
      </c>
      <c r="F617" s="222" t="s">
        <v>996</v>
      </c>
      <c r="G617" s="223" t="s">
        <v>173</v>
      </c>
      <c r="H617" s="224">
        <v>232.81999999999999</v>
      </c>
      <c r="I617" s="225"/>
      <c r="J617" s="226">
        <f>ROUND(I617*H617,2)</f>
        <v>0</v>
      </c>
      <c r="K617" s="222" t="s">
        <v>146</v>
      </c>
      <c r="L617" s="71"/>
      <c r="M617" s="227" t="s">
        <v>22</v>
      </c>
      <c r="N617" s="228" t="s">
        <v>47</v>
      </c>
      <c r="O617" s="46"/>
      <c r="P617" s="229">
        <f>O617*H617</f>
        <v>0</v>
      </c>
      <c r="Q617" s="229">
        <v>0.12</v>
      </c>
      <c r="R617" s="229">
        <f>Q617*H617</f>
        <v>27.938399999999998</v>
      </c>
      <c r="S617" s="229">
        <v>2.4900000000000002</v>
      </c>
      <c r="T617" s="230">
        <f>S617*H617</f>
        <v>579.72180000000003</v>
      </c>
      <c r="AR617" s="23" t="s">
        <v>147</v>
      </c>
      <c r="AT617" s="23" t="s">
        <v>142</v>
      </c>
      <c r="AU617" s="23" t="s">
        <v>86</v>
      </c>
      <c r="AY617" s="23" t="s">
        <v>140</v>
      </c>
      <c r="BE617" s="231">
        <f>IF(N617="základní",J617,0)</f>
        <v>0</v>
      </c>
      <c r="BF617" s="231">
        <f>IF(N617="snížená",J617,0)</f>
        <v>0</v>
      </c>
      <c r="BG617" s="231">
        <f>IF(N617="zákl. přenesená",J617,0)</f>
        <v>0</v>
      </c>
      <c r="BH617" s="231">
        <f>IF(N617="sníž. přenesená",J617,0)</f>
        <v>0</v>
      </c>
      <c r="BI617" s="231">
        <f>IF(N617="nulová",J617,0)</f>
        <v>0</v>
      </c>
      <c r="BJ617" s="23" t="s">
        <v>24</v>
      </c>
      <c r="BK617" s="231">
        <f>ROUND(I617*H617,2)</f>
        <v>0</v>
      </c>
      <c r="BL617" s="23" t="s">
        <v>147</v>
      </c>
      <c r="BM617" s="23" t="s">
        <v>997</v>
      </c>
    </row>
    <row r="618" s="1" customFormat="1">
      <c r="B618" s="45"/>
      <c r="C618" s="73"/>
      <c r="D618" s="232" t="s">
        <v>149</v>
      </c>
      <c r="E618" s="73"/>
      <c r="F618" s="233" t="s">
        <v>998</v>
      </c>
      <c r="G618" s="73"/>
      <c r="H618" s="73"/>
      <c r="I618" s="190"/>
      <c r="J618" s="73"/>
      <c r="K618" s="73"/>
      <c r="L618" s="71"/>
      <c r="M618" s="234"/>
      <c r="N618" s="46"/>
      <c r="O618" s="46"/>
      <c r="P618" s="46"/>
      <c r="Q618" s="46"/>
      <c r="R618" s="46"/>
      <c r="S618" s="46"/>
      <c r="T618" s="94"/>
      <c r="AT618" s="23" t="s">
        <v>149</v>
      </c>
      <c r="AU618" s="23" t="s">
        <v>86</v>
      </c>
    </row>
    <row r="619" s="11" customFormat="1">
      <c r="B619" s="235"/>
      <c r="C619" s="236"/>
      <c r="D619" s="232" t="s">
        <v>151</v>
      </c>
      <c r="E619" s="237" t="s">
        <v>22</v>
      </c>
      <c r="F619" s="238" t="s">
        <v>999</v>
      </c>
      <c r="G619" s="236"/>
      <c r="H619" s="239">
        <v>249.31999999999999</v>
      </c>
      <c r="I619" s="240"/>
      <c r="J619" s="236"/>
      <c r="K619" s="236"/>
      <c r="L619" s="241"/>
      <c r="M619" s="242"/>
      <c r="N619" s="243"/>
      <c r="O619" s="243"/>
      <c r="P619" s="243"/>
      <c r="Q619" s="243"/>
      <c r="R619" s="243"/>
      <c r="S619" s="243"/>
      <c r="T619" s="244"/>
      <c r="AT619" s="245" t="s">
        <v>151</v>
      </c>
      <c r="AU619" s="245" t="s">
        <v>86</v>
      </c>
      <c r="AV619" s="11" t="s">
        <v>86</v>
      </c>
      <c r="AW619" s="11" t="s">
        <v>39</v>
      </c>
      <c r="AX619" s="11" t="s">
        <v>76</v>
      </c>
      <c r="AY619" s="245" t="s">
        <v>140</v>
      </c>
    </row>
    <row r="620" s="11" customFormat="1">
      <c r="B620" s="235"/>
      <c r="C620" s="236"/>
      <c r="D620" s="232" t="s">
        <v>151</v>
      </c>
      <c r="E620" s="237" t="s">
        <v>22</v>
      </c>
      <c r="F620" s="238" t="s">
        <v>1000</v>
      </c>
      <c r="G620" s="236"/>
      <c r="H620" s="239">
        <v>-16.5</v>
      </c>
      <c r="I620" s="240"/>
      <c r="J620" s="236"/>
      <c r="K620" s="236"/>
      <c r="L620" s="241"/>
      <c r="M620" s="242"/>
      <c r="N620" s="243"/>
      <c r="O620" s="243"/>
      <c r="P620" s="243"/>
      <c r="Q620" s="243"/>
      <c r="R620" s="243"/>
      <c r="S620" s="243"/>
      <c r="T620" s="244"/>
      <c r="AT620" s="245" t="s">
        <v>151</v>
      </c>
      <c r="AU620" s="245" t="s">
        <v>86</v>
      </c>
      <c r="AV620" s="11" t="s">
        <v>86</v>
      </c>
      <c r="AW620" s="11" t="s">
        <v>39</v>
      </c>
      <c r="AX620" s="11" t="s">
        <v>76</v>
      </c>
      <c r="AY620" s="245" t="s">
        <v>140</v>
      </c>
    </row>
    <row r="621" s="12" customFormat="1">
      <c r="B621" s="246"/>
      <c r="C621" s="247"/>
      <c r="D621" s="232" t="s">
        <v>151</v>
      </c>
      <c r="E621" s="248" t="s">
        <v>22</v>
      </c>
      <c r="F621" s="249" t="s">
        <v>158</v>
      </c>
      <c r="G621" s="247"/>
      <c r="H621" s="250">
        <v>232.81999999999999</v>
      </c>
      <c r="I621" s="251"/>
      <c r="J621" s="247"/>
      <c r="K621" s="247"/>
      <c r="L621" s="252"/>
      <c r="M621" s="253"/>
      <c r="N621" s="254"/>
      <c r="O621" s="254"/>
      <c r="P621" s="254"/>
      <c r="Q621" s="254"/>
      <c r="R621" s="254"/>
      <c r="S621" s="254"/>
      <c r="T621" s="255"/>
      <c r="AT621" s="256" t="s">
        <v>151</v>
      </c>
      <c r="AU621" s="256" t="s">
        <v>86</v>
      </c>
      <c r="AV621" s="12" t="s">
        <v>147</v>
      </c>
      <c r="AW621" s="12" t="s">
        <v>39</v>
      </c>
      <c r="AX621" s="12" t="s">
        <v>24</v>
      </c>
      <c r="AY621" s="256" t="s">
        <v>140</v>
      </c>
    </row>
    <row r="622" s="1" customFormat="1" ht="16.5" customHeight="1">
      <c r="B622" s="45"/>
      <c r="C622" s="220" t="s">
        <v>1001</v>
      </c>
      <c r="D622" s="220" t="s">
        <v>142</v>
      </c>
      <c r="E622" s="221" t="s">
        <v>1002</v>
      </c>
      <c r="F622" s="222" t="s">
        <v>1003</v>
      </c>
      <c r="G622" s="223" t="s">
        <v>173</v>
      </c>
      <c r="H622" s="224">
        <v>228.61699999999999</v>
      </c>
      <c r="I622" s="225"/>
      <c r="J622" s="226">
        <f>ROUND(I622*H622,2)</f>
        <v>0</v>
      </c>
      <c r="K622" s="222" t="s">
        <v>146</v>
      </c>
      <c r="L622" s="71"/>
      <c r="M622" s="227" t="s">
        <v>22</v>
      </c>
      <c r="N622" s="228" t="s">
        <v>47</v>
      </c>
      <c r="O622" s="46"/>
      <c r="P622" s="229">
        <f>O622*H622</f>
        <v>0</v>
      </c>
      <c r="Q622" s="229">
        <v>0.121711072</v>
      </c>
      <c r="R622" s="229">
        <f>Q622*H622</f>
        <v>27.825220147423998</v>
      </c>
      <c r="S622" s="229">
        <v>2.3999999999999999</v>
      </c>
      <c r="T622" s="230">
        <f>S622*H622</f>
        <v>548.68079999999998</v>
      </c>
      <c r="AR622" s="23" t="s">
        <v>147</v>
      </c>
      <c r="AT622" s="23" t="s">
        <v>142</v>
      </c>
      <c r="AU622" s="23" t="s">
        <v>86</v>
      </c>
      <c r="AY622" s="23" t="s">
        <v>140</v>
      </c>
      <c r="BE622" s="231">
        <f>IF(N622="základní",J622,0)</f>
        <v>0</v>
      </c>
      <c r="BF622" s="231">
        <f>IF(N622="snížená",J622,0)</f>
        <v>0</v>
      </c>
      <c r="BG622" s="231">
        <f>IF(N622="zákl. přenesená",J622,0)</f>
        <v>0</v>
      </c>
      <c r="BH622" s="231">
        <f>IF(N622="sníž. přenesená",J622,0)</f>
        <v>0</v>
      </c>
      <c r="BI622" s="231">
        <f>IF(N622="nulová",J622,0)</f>
        <v>0</v>
      </c>
      <c r="BJ622" s="23" t="s">
        <v>24</v>
      </c>
      <c r="BK622" s="231">
        <f>ROUND(I622*H622,2)</f>
        <v>0</v>
      </c>
      <c r="BL622" s="23" t="s">
        <v>147</v>
      </c>
      <c r="BM622" s="23" t="s">
        <v>1004</v>
      </c>
    </row>
    <row r="623" s="1" customFormat="1">
      <c r="B623" s="45"/>
      <c r="C623" s="73"/>
      <c r="D623" s="232" t="s">
        <v>149</v>
      </c>
      <c r="E623" s="73"/>
      <c r="F623" s="233" t="s">
        <v>998</v>
      </c>
      <c r="G623" s="73"/>
      <c r="H623" s="73"/>
      <c r="I623" s="190"/>
      <c r="J623" s="73"/>
      <c r="K623" s="73"/>
      <c r="L623" s="71"/>
      <c r="M623" s="234"/>
      <c r="N623" s="46"/>
      <c r="O623" s="46"/>
      <c r="P623" s="46"/>
      <c r="Q623" s="46"/>
      <c r="R623" s="46"/>
      <c r="S623" s="46"/>
      <c r="T623" s="94"/>
      <c r="AT623" s="23" t="s">
        <v>149</v>
      </c>
      <c r="AU623" s="23" t="s">
        <v>86</v>
      </c>
    </row>
    <row r="624" s="13" customFormat="1">
      <c r="B624" s="267"/>
      <c r="C624" s="268"/>
      <c r="D624" s="232" t="s">
        <v>151</v>
      </c>
      <c r="E624" s="269" t="s">
        <v>22</v>
      </c>
      <c r="F624" s="270" t="s">
        <v>1005</v>
      </c>
      <c r="G624" s="268"/>
      <c r="H624" s="269" t="s">
        <v>22</v>
      </c>
      <c r="I624" s="271"/>
      <c r="J624" s="268"/>
      <c r="K624" s="268"/>
      <c r="L624" s="272"/>
      <c r="M624" s="273"/>
      <c r="N624" s="274"/>
      <c r="O624" s="274"/>
      <c r="P624" s="274"/>
      <c r="Q624" s="274"/>
      <c r="R624" s="274"/>
      <c r="S624" s="274"/>
      <c r="T624" s="275"/>
      <c r="AT624" s="276" t="s">
        <v>151</v>
      </c>
      <c r="AU624" s="276" t="s">
        <v>86</v>
      </c>
      <c r="AV624" s="13" t="s">
        <v>24</v>
      </c>
      <c r="AW624" s="13" t="s">
        <v>39</v>
      </c>
      <c r="AX624" s="13" t="s">
        <v>76</v>
      </c>
      <c r="AY624" s="276" t="s">
        <v>140</v>
      </c>
    </row>
    <row r="625" s="11" customFormat="1">
      <c r="B625" s="235"/>
      <c r="C625" s="236"/>
      <c r="D625" s="232" t="s">
        <v>151</v>
      </c>
      <c r="E625" s="237" t="s">
        <v>22</v>
      </c>
      <c r="F625" s="238" t="s">
        <v>1006</v>
      </c>
      <c r="G625" s="236"/>
      <c r="H625" s="239">
        <v>229.68000000000001</v>
      </c>
      <c r="I625" s="240"/>
      <c r="J625" s="236"/>
      <c r="K625" s="236"/>
      <c r="L625" s="241"/>
      <c r="M625" s="242"/>
      <c r="N625" s="243"/>
      <c r="O625" s="243"/>
      <c r="P625" s="243"/>
      <c r="Q625" s="243"/>
      <c r="R625" s="243"/>
      <c r="S625" s="243"/>
      <c r="T625" s="244"/>
      <c r="AT625" s="245" t="s">
        <v>151</v>
      </c>
      <c r="AU625" s="245" t="s">
        <v>86</v>
      </c>
      <c r="AV625" s="11" t="s">
        <v>86</v>
      </c>
      <c r="AW625" s="11" t="s">
        <v>39</v>
      </c>
      <c r="AX625" s="11" t="s">
        <v>76</v>
      </c>
      <c r="AY625" s="245" t="s">
        <v>140</v>
      </c>
    </row>
    <row r="626" s="11" customFormat="1">
      <c r="B626" s="235"/>
      <c r="C626" s="236"/>
      <c r="D626" s="232" t="s">
        <v>151</v>
      </c>
      <c r="E626" s="237" t="s">
        <v>22</v>
      </c>
      <c r="F626" s="238" t="s">
        <v>1007</v>
      </c>
      <c r="G626" s="236"/>
      <c r="H626" s="239">
        <v>38.936999999999998</v>
      </c>
      <c r="I626" s="240"/>
      <c r="J626" s="236"/>
      <c r="K626" s="236"/>
      <c r="L626" s="241"/>
      <c r="M626" s="242"/>
      <c r="N626" s="243"/>
      <c r="O626" s="243"/>
      <c r="P626" s="243"/>
      <c r="Q626" s="243"/>
      <c r="R626" s="243"/>
      <c r="S626" s="243"/>
      <c r="T626" s="244"/>
      <c r="AT626" s="245" t="s">
        <v>151</v>
      </c>
      <c r="AU626" s="245" t="s">
        <v>86</v>
      </c>
      <c r="AV626" s="11" t="s">
        <v>86</v>
      </c>
      <c r="AW626" s="11" t="s">
        <v>39</v>
      </c>
      <c r="AX626" s="11" t="s">
        <v>76</v>
      </c>
      <c r="AY626" s="245" t="s">
        <v>140</v>
      </c>
    </row>
    <row r="627" s="11" customFormat="1">
      <c r="B627" s="235"/>
      <c r="C627" s="236"/>
      <c r="D627" s="232" t="s">
        <v>151</v>
      </c>
      <c r="E627" s="237" t="s">
        <v>22</v>
      </c>
      <c r="F627" s="238" t="s">
        <v>1008</v>
      </c>
      <c r="G627" s="236"/>
      <c r="H627" s="239">
        <v>-40</v>
      </c>
      <c r="I627" s="240"/>
      <c r="J627" s="236"/>
      <c r="K627" s="236"/>
      <c r="L627" s="241"/>
      <c r="M627" s="242"/>
      <c r="N627" s="243"/>
      <c r="O627" s="243"/>
      <c r="P627" s="243"/>
      <c r="Q627" s="243"/>
      <c r="R627" s="243"/>
      <c r="S627" s="243"/>
      <c r="T627" s="244"/>
      <c r="AT627" s="245" t="s">
        <v>151</v>
      </c>
      <c r="AU627" s="245" t="s">
        <v>86</v>
      </c>
      <c r="AV627" s="11" t="s">
        <v>86</v>
      </c>
      <c r="AW627" s="11" t="s">
        <v>39</v>
      </c>
      <c r="AX627" s="11" t="s">
        <v>76</v>
      </c>
      <c r="AY627" s="245" t="s">
        <v>140</v>
      </c>
    </row>
    <row r="628" s="12" customFormat="1">
      <c r="B628" s="246"/>
      <c r="C628" s="247"/>
      <c r="D628" s="232" t="s">
        <v>151</v>
      </c>
      <c r="E628" s="248" t="s">
        <v>22</v>
      </c>
      <c r="F628" s="249" t="s">
        <v>158</v>
      </c>
      <c r="G628" s="247"/>
      <c r="H628" s="250">
        <v>228.61699999999999</v>
      </c>
      <c r="I628" s="251"/>
      <c r="J628" s="247"/>
      <c r="K628" s="247"/>
      <c r="L628" s="252"/>
      <c r="M628" s="253"/>
      <c r="N628" s="254"/>
      <c r="O628" s="254"/>
      <c r="P628" s="254"/>
      <c r="Q628" s="254"/>
      <c r="R628" s="254"/>
      <c r="S628" s="254"/>
      <c r="T628" s="255"/>
      <c r="AT628" s="256" t="s">
        <v>151</v>
      </c>
      <c r="AU628" s="256" t="s">
        <v>86</v>
      </c>
      <c r="AV628" s="12" t="s">
        <v>147</v>
      </c>
      <c r="AW628" s="12" t="s">
        <v>39</v>
      </c>
      <c r="AX628" s="12" t="s">
        <v>24</v>
      </c>
      <c r="AY628" s="256" t="s">
        <v>140</v>
      </c>
    </row>
    <row r="629" s="1" customFormat="1" ht="16.5" customHeight="1">
      <c r="B629" s="45"/>
      <c r="C629" s="220" t="s">
        <v>1009</v>
      </c>
      <c r="D629" s="220" t="s">
        <v>142</v>
      </c>
      <c r="E629" s="221" t="s">
        <v>1010</v>
      </c>
      <c r="F629" s="222" t="s">
        <v>1011</v>
      </c>
      <c r="G629" s="223" t="s">
        <v>166</v>
      </c>
      <c r="H629" s="224">
        <v>10</v>
      </c>
      <c r="I629" s="225"/>
      <c r="J629" s="226">
        <f>ROUND(I629*H629,2)</f>
        <v>0</v>
      </c>
      <c r="K629" s="222" t="s">
        <v>260</v>
      </c>
      <c r="L629" s="71"/>
      <c r="M629" s="227" t="s">
        <v>22</v>
      </c>
      <c r="N629" s="228" t="s">
        <v>47</v>
      </c>
      <c r="O629" s="46"/>
      <c r="P629" s="229">
        <f>O629*H629</f>
        <v>0</v>
      </c>
      <c r="Q629" s="229">
        <v>0</v>
      </c>
      <c r="R629" s="229">
        <f>Q629*H629</f>
        <v>0</v>
      </c>
      <c r="S629" s="229">
        <v>0.56499999999999995</v>
      </c>
      <c r="T629" s="230">
        <f>S629*H629</f>
        <v>5.6499999999999995</v>
      </c>
      <c r="AR629" s="23" t="s">
        <v>147</v>
      </c>
      <c r="AT629" s="23" t="s">
        <v>142</v>
      </c>
      <c r="AU629" s="23" t="s">
        <v>86</v>
      </c>
      <c r="AY629" s="23" t="s">
        <v>140</v>
      </c>
      <c r="BE629" s="231">
        <f>IF(N629="základní",J629,0)</f>
        <v>0</v>
      </c>
      <c r="BF629" s="231">
        <f>IF(N629="snížená",J629,0)</f>
        <v>0</v>
      </c>
      <c r="BG629" s="231">
        <f>IF(N629="zákl. přenesená",J629,0)</f>
        <v>0</v>
      </c>
      <c r="BH629" s="231">
        <f>IF(N629="sníž. přenesená",J629,0)</f>
        <v>0</v>
      </c>
      <c r="BI629" s="231">
        <f>IF(N629="nulová",J629,0)</f>
        <v>0</v>
      </c>
      <c r="BJ629" s="23" t="s">
        <v>24</v>
      </c>
      <c r="BK629" s="231">
        <f>ROUND(I629*H629,2)</f>
        <v>0</v>
      </c>
      <c r="BL629" s="23" t="s">
        <v>147</v>
      </c>
      <c r="BM629" s="23" t="s">
        <v>1012</v>
      </c>
    </row>
    <row r="630" s="11" customFormat="1">
      <c r="B630" s="235"/>
      <c r="C630" s="236"/>
      <c r="D630" s="232" t="s">
        <v>151</v>
      </c>
      <c r="E630" s="237" t="s">
        <v>22</v>
      </c>
      <c r="F630" s="238" t="s">
        <v>1013</v>
      </c>
      <c r="G630" s="236"/>
      <c r="H630" s="239">
        <v>10</v>
      </c>
      <c r="I630" s="240"/>
      <c r="J630" s="236"/>
      <c r="K630" s="236"/>
      <c r="L630" s="241"/>
      <c r="M630" s="242"/>
      <c r="N630" s="243"/>
      <c r="O630" s="243"/>
      <c r="P630" s="243"/>
      <c r="Q630" s="243"/>
      <c r="R630" s="243"/>
      <c r="S630" s="243"/>
      <c r="T630" s="244"/>
      <c r="AT630" s="245" t="s">
        <v>151</v>
      </c>
      <c r="AU630" s="245" t="s">
        <v>86</v>
      </c>
      <c r="AV630" s="11" t="s">
        <v>86</v>
      </c>
      <c r="AW630" s="11" t="s">
        <v>39</v>
      </c>
      <c r="AX630" s="11" t="s">
        <v>24</v>
      </c>
      <c r="AY630" s="245" t="s">
        <v>140</v>
      </c>
    </row>
    <row r="631" s="1" customFormat="1" ht="25.5" customHeight="1">
      <c r="B631" s="45"/>
      <c r="C631" s="220" t="s">
        <v>1014</v>
      </c>
      <c r="D631" s="220" t="s">
        <v>142</v>
      </c>
      <c r="E631" s="221" t="s">
        <v>1015</v>
      </c>
      <c r="F631" s="222" t="s">
        <v>1016</v>
      </c>
      <c r="G631" s="223" t="s">
        <v>166</v>
      </c>
      <c r="H631" s="224">
        <v>123</v>
      </c>
      <c r="I631" s="225"/>
      <c r="J631" s="226">
        <f>ROUND(I631*H631,2)</f>
        <v>0</v>
      </c>
      <c r="K631" s="222" t="s">
        <v>146</v>
      </c>
      <c r="L631" s="71"/>
      <c r="M631" s="227" t="s">
        <v>22</v>
      </c>
      <c r="N631" s="228" t="s">
        <v>47</v>
      </c>
      <c r="O631" s="46"/>
      <c r="P631" s="229">
        <f>O631*H631</f>
        <v>0</v>
      </c>
      <c r="Q631" s="229">
        <v>0</v>
      </c>
      <c r="R631" s="229">
        <f>Q631*H631</f>
        <v>0</v>
      </c>
      <c r="S631" s="229">
        <v>0.036999999999999998</v>
      </c>
      <c r="T631" s="230">
        <f>S631*H631</f>
        <v>4.5510000000000002</v>
      </c>
      <c r="AR631" s="23" t="s">
        <v>147</v>
      </c>
      <c r="AT631" s="23" t="s">
        <v>142</v>
      </c>
      <c r="AU631" s="23" t="s">
        <v>86</v>
      </c>
      <c r="AY631" s="23" t="s">
        <v>140</v>
      </c>
      <c r="BE631" s="231">
        <f>IF(N631="základní",J631,0)</f>
        <v>0</v>
      </c>
      <c r="BF631" s="231">
        <f>IF(N631="snížená",J631,0)</f>
        <v>0</v>
      </c>
      <c r="BG631" s="231">
        <f>IF(N631="zákl. přenesená",J631,0)</f>
        <v>0</v>
      </c>
      <c r="BH631" s="231">
        <f>IF(N631="sníž. přenesená",J631,0)</f>
        <v>0</v>
      </c>
      <c r="BI631" s="231">
        <f>IF(N631="nulová",J631,0)</f>
        <v>0</v>
      </c>
      <c r="BJ631" s="23" t="s">
        <v>24</v>
      </c>
      <c r="BK631" s="231">
        <f>ROUND(I631*H631,2)</f>
        <v>0</v>
      </c>
      <c r="BL631" s="23" t="s">
        <v>147</v>
      </c>
      <c r="BM631" s="23" t="s">
        <v>1017</v>
      </c>
    </row>
    <row r="632" s="11" customFormat="1">
      <c r="B632" s="235"/>
      <c r="C632" s="236"/>
      <c r="D632" s="232" t="s">
        <v>151</v>
      </c>
      <c r="E632" s="237" t="s">
        <v>22</v>
      </c>
      <c r="F632" s="238" t="s">
        <v>1018</v>
      </c>
      <c r="G632" s="236"/>
      <c r="H632" s="239">
        <v>123</v>
      </c>
      <c r="I632" s="240"/>
      <c r="J632" s="236"/>
      <c r="K632" s="236"/>
      <c r="L632" s="241"/>
      <c r="M632" s="242"/>
      <c r="N632" s="243"/>
      <c r="O632" s="243"/>
      <c r="P632" s="243"/>
      <c r="Q632" s="243"/>
      <c r="R632" s="243"/>
      <c r="S632" s="243"/>
      <c r="T632" s="244"/>
      <c r="AT632" s="245" t="s">
        <v>151</v>
      </c>
      <c r="AU632" s="245" t="s">
        <v>86</v>
      </c>
      <c r="AV632" s="11" t="s">
        <v>86</v>
      </c>
      <c r="AW632" s="11" t="s">
        <v>39</v>
      </c>
      <c r="AX632" s="11" t="s">
        <v>24</v>
      </c>
      <c r="AY632" s="245" t="s">
        <v>140</v>
      </c>
    </row>
    <row r="633" s="1" customFormat="1" ht="16.5" customHeight="1">
      <c r="B633" s="45"/>
      <c r="C633" s="220" t="s">
        <v>1019</v>
      </c>
      <c r="D633" s="220" t="s">
        <v>142</v>
      </c>
      <c r="E633" s="221" t="s">
        <v>1020</v>
      </c>
      <c r="F633" s="222" t="s">
        <v>1021</v>
      </c>
      <c r="G633" s="223" t="s">
        <v>145</v>
      </c>
      <c r="H633" s="224">
        <v>80</v>
      </c>
      <c r="I633" s="225"/>
      <c r="J633" s="226">
        <f>ROUND(I633*H633,2)</f>
        <v>0</v>
      </c>
      <c r="K633" s="222" t="s">
        <v>146</v>
      </c>
      <c r="L633" s="71"/>
      <c r="M633" s="227" t="s">
        <v>22</v>
      </c>
      <c r="N633" s="228" t="s">
        <v>47</v>
      </c>
      <c r="O633" s="46"/>
      <c r="P633" s="229">
        <f>O633*H633</f>
        <v>0</v>
      </c>
      <c r="Q633" s="229">
        <v>0</v>
      </c>
      <c r="R633" s="229">
        <f>Q633*H633</f>
        <v>0</v>
      </c>
      <c r="S633" s="229">
        <v>0.063</v>
      </c>
      <c r="T633" s="230">
        <f>S633*H633</f>
        <v>5.04</v>
      </c>
      <c r="AR633" s="23" t="s">
        <v>147</v>
      </c>
      <c r="AT633" s="23" t="s">
        <v>142</v>
      </c>
      <c r="AU633" s="23" t="s">
        <v>86</v>
      </c>
      <c r="AY633" s="23" t="s">
        <v>140</v>
      </c>
      <c r="BE633" s="231">
        <f>IF(N633="základní",J633,0)</f>
        <v>0</v>
      </c>
      <c r="BF633" s="231">
        <f>IF(N633="snížená",J633,0)</f>
        <v>0</v>
      </c>
      <c r="BG633" s="231">
        <f>IF(N633="zákl. přenesená",J633,0)</f>
        <v>0</v>
      </c>
      <c r="BH633" s="231">
        <f>IF(N633="sníž. přenesená",J633,0)</f>
        <v>0</v>
      </c>
      <c r="BI633" s="231">
        <f>IF(N633="nulová",J633,0)</f>
        <v>0</v>
      </c>
      <c r="BJ633" s="23" t="s">
        <v>24</v>
      </c>
      <c r="BK633" s="231">
        <f>ROUND(I633*H633,2)</f>
        <v>0</v>
      </c>
      <c r="BL633" s="23" t="s">
        <v>147</v>
      </c>
      <c r="BM633" s="23" t="s">
        <v>1022</v>
      </c>
    </row>
    <row r="634" s="1" customFormat="1">
      <c r="B634" s="45"/>
      <c r="C634" s="73"/>
      <c r="D634" s="232" t="s">
        <v>149</v>
      </c>
      <c r="E634" s="73"/>
      <c r="F634" s="233" t="s">
        <v>1023</v>
      </c>
      <c r="G634" s="73"/>
      <c r="H634" s="73"/>
      <c r="I634" s="190"/>
      <c r="J634" s="73"/>
      <c r="K634" s="73"/>
      <c r="L634" s="71"/>
      <c r="M634" s="234"/>
      <c r="N634" s="46"/>
      <c r="O634" s="46"/>
      <c r="P634" s="46"/>
      <c r="Q634" s="46"/>
      <c r="R634" s="46"/>
      <c r="S634" s="46"/>
      <c r="T634" s="94"/>
      <c r="AT634" s="23" t="s">
        <v>149</v>
      </c>
      <c r="AU634" s="23" t="s">
        <v>86</v>
      </c>
    </row>
    <row r="635" s="11" customFormat="1">
      <c r="B635" s="235"/>
      <c r="C635" s="236"/>
      <c r="D635" s="232" t="s">
        <v>151</v>
      </c>
      <c r="E635" s="237" t="s">
        <v>22</v>
      </c>
      <c r="F635" s="238" t="s">
        <v>781</v>
      </c>
      <c r="G635" s="236"/>
      <c r="H635" s="239">
        <v>80</v>
      </c>
      <c r="I635" s="240"/>
      <c r="J635" s="236"/>
      <c r="K635" s="236"/>
      <c r="L635" s="241"/>
      <c r="M635" s="242"/>
      <c r="N635" s="243"/>
      <c r="O635" s="243"/>
      <c r="P635" s="243"/>
      <c r="Q635" s="243"/>
      <c r="R635" s="243"/>
      <c r="S635" s="243"/>
      <c r="T635" s="244"/>
      <c r="AT635" s="245" t="s">
        <v>151</v>
      </c>
      <c r="AU635" s="245" t="s">
        <v>86</v>
      </c>
      <c r="AV635" s="11" t="s">
        <v>86</v>
      </c>
      <c r="AW635" s="11" t="s">
        <v>39</v>
      </c>
      <c r="AX635" s="11" t="s">
        <v>24</v>
      </c>
      <c r="AY635" s="245" t="s">
        <v>140</v>
      </c>
    </row>
    <row r="636" s="1" customFormat="1" ht="16.5" customHeight="1">
      <c r="B636" s="45"/>
      <c r="C636" s="220" t="s">
        <v>1024</v>
      </c>
      <c r="D636" s="220" t="s">
        <v>142</v>
      </c>
      <c r="E636" s="221" t="s">
        <v>1025</v>
      </c>
      <c r="F636" s="222" t="s">
        <v>1026</v>
      </c>
      <c r="G636" s="223" t="s">
        <v>173</v>
      </c>
      <c r="H636" s="224">
        <v>17.600000000000001</v>
      </c>
      <c r="I636" s="225"/>
      <c r="J636" s="226">
        <f>ROUND(I636*H636,2)</f>
        <v>0</v>
      </c>
      <c r="K636" s="222" t="s">
        <v>146</v>
      </c>
      <c r="L636" s="71"/>
      <c r="M636" s="227" t="s">
        <v>22</v>
      </c>
      <c r="N636" s="228" t="s">
        <v>47</v>
      </c>
      <c r="O636" s="46"/>
      <c r="P636" s="229">
        <f>O636*H636</f>
        <v>0</v>
      </c>
      <c r="Q636" s="229">
        <v>0.50375000000000003</v>
      </c>
      <c r="R636" s="229">
        <f>Q636*H636</f>
        <v>8.8660000000000014</v>
      </c>
      <c r="S636" s="229">
        <v>1.95</v>
      </c>
      <c r="T636" s="230">
        <f>S636*H636</f>
        <v>34.32</v>
      </c>
      <c r="AR636" s="23" t="s">
        <v>147</v>
      </c>
      <c r="AT636" s="23" t="s">
        <v>142</v>
      </c>
      <c r="AU636" s="23" t="s">
        <v>86</v>
      </c>
      <c r="AY636" s="23" t="s">
        <v>140</v>
      </c>
      <c r="BE636" s="231">
        <f>IF(N636="základní",J636,0)</f>
        <v>0</v>
      </c>
      <c r="BF636" s="231">
        <f>IF(N636="snížená",J636,0)</f>
        <v>0</v>
      </c>
      <c r="BG636" s="231">
        <f>IF(N636="zákl. přenesená",J636,0)</f>
        <v>0</v>
      </c>
      <c r="BH636" s="231">
        <f>IF(N636="sníž. přenesená",J636,0)</f>
        <v>0</v>
      </c>
      <c r="BI636" s="231">
        <f>IF(N636="nulová",J636,0)</f>
        <v>0</v>
      </c>
      <c r="BJ636" s="23" t="s">
        <v>24</v>
      </c>
      <c r="BK636" s="231">
        <f>ROUND(I636*H636,2)</f>
        <v>0</v>
      </c>
      <c r="BL636" s="23" t="s">
        <v>147</v>
      </c>
      <c r="BM636" s="23" t="s">
        <v>1027</v>
      </c>
    </row>
    <row r="637" s="1" customFormat="1">
      <c r="B637" s="45"/>
      <c r="C637" s="73"/>
      <c r="D637" s="232" t="s">
        <v>149</v>
      </c>
      <c r="E637" s="73"/>
      <c r="F637" s="233" t="s">
        <v>1028</v>
      </c>
      <c r="G637" s="73"/>
      <c r="H637" s="73"/>
      <c r="I637" s="190"/>
      <c r="J637" s="73"/>
      <c r="K637" s="73"/>
      <c r="L637" s="71"/>
      <c r="M637" s="234"/>
      <c r="N637" s="46"/>
      <c r="O637" s="46"/>
      <c r="P637" s="46"/>
      <c r="Q637" s="46"/>
      <c r="R637" s="46"/>
      <c r="S637" s="46"/>
      <c r="T637" s="94"/>
      <c r="AT637" s="23" t="s">
        <v>149</v>
      </c>
      <c r="AU637" s="23" t="s">
        <v>86</v>
      </c>
    </row>
    <row r="638" s="11" customFormat="1">
      <c r="B638" s="235"/>
      <c r="C638" s="236"/>
      <c r="D638" s="232" t="s">
        <v>151</v>
      </c>
      <c r="E638" s="237" t="s">
        <v>22</v>
      </c>
      <c r="F638" s="238" t="s">
        <v>1029</v>
      </c>
      <c r="G638" s="236"/>
      <c r="H638" s="239">
        <v>17.600000000000001</v>
      </c>
      <c r="I638" s="240"/>
      <c r="J638" s="236"/>
      <c r="K638" s="236"/>
      <c r="L638" s="241"/>
      <c r="M638" s="242"/>
      <c r="N638" s="243"/>
      <c r="O638" s="243"/>
      <c r="P638" s="243"/>
      <c r="Q638" s="243"/>
      <c r="R638" s="243"/>
      <c r="S638" s="243"/>
      <c r="T638" s="244"/>
      <c r="AT638" s="245" t="s">
        <v>151</v>
      </c>
      <c r="AU638" s="245" t="s">
        <v>86</v>
      </c>
      <c r="AV638" s="11" t="s">
        <v>86</v>
      </c>
      <c r="AW638" s="11" t="s">
        <v>39</v>
      </c>
      <c r="AX638" s="11" t="s">
        <v>76</v>
      </c>
      <c r="AY638" s="245" t="s">
        <v>140</v>
      </c>
    </row>
    <row r="639" s="12" customFormat="1">
      <c r="B639" s="246"/>
      <c r="C639" s="247"/>
      <c r="D639" s="232" t="s">
        <v>151</v>
      </c>
      <c r="E639" s="248" t="s">
        <v>22</v>
      </c>
      <c r="F639" s="249" t="s">
        <v>158</v>
      </c>
      <c r="G639" s="247"/>
      <c r="H639" s="250">
        <v>17.600000000000001</v>
      </c>
      <c r="I639" s="251"/>
      <c r="J639" s="247"/>
      <c r="K639" s="247"/>
      <c r="L639" s="252"/>
      <c r="M639" s="253"/>
      <c r="N639" s="254"/>
      <c r="O639" s="254"/>
      <c r="P639" s="254"/>
      <c r="Q639" s="254"/>
      <c r="R639" s="254"/>
      <c r="S639" s="254"/>
      <c r="T639" s="255"/>
      <c r="AT639" s="256" t="s">
        <v>151</v>
      </c>
      <c r="AU639" s="256" t="s">
        <v>86</v>
      </c>
      <c r="AV639" s="12" t="s">
        <v>147</v>
      </c>
      <c r="AW639" s="12" t="s">
        <v>39</v>
      </c>
      <c r="AX639" s="12" t="s">
        <v>24</v>
      </c>
      <c r="AY639" s="256" t="s">
        <v>140</v>
      </c>
    </row>
    <row r="640" s="1" customFormat="1" ht="16.5" customHeight="1">
      <c r="B640" s="45"/>
      <c r="C640" s="257" t="s">
        <v>1030</v>
      </c>
      <c r="D640" s="257" t="s">
        <v>240</v>
      </c>
      <c r="E640" s="258" t="s">
        <v>1031</v>
      </c>
      <c r="F640" s="259" t="s">
        <v>1032</v>
      </c>
      <c r="G640" s="260" t="s">
        <v>1033</v>
      </c>
      <c r="H640" s="261">
        <v>3.335</v>
      </c>
      <c r="I640" s="262"/>
      <c r="J640" s="263">
        <f>ROUND(I640*H640,2)</f>
        <v>0</v>
      </c>
      <c r="K640" s="259" t="s">
        <v>146</v>
      </c>
      <c r="L640" s="264"/>
      <c r="M640" s="265" t="s">
        <v>22</v>
      </c>
      <c r="N640" s="266" t="s">
        <v>47</v>
      </c>
      <c r="O640" s="46"/>
      <c r="P640" s="229">
        <f>O640*H640</f>
        <v>0</v>
      </c>
      <c r="Q640" s="229">
        <v>4.0999999999999996</v>
      </c>
      <c r="R640" s="229">
        <f>Q640*H640</f>
        <v>13.673499999999999</v>
      </c>
      <c r="S640" s="229">
        <v>0</v>
      </c>
      <c r="T640" s="230">
        <f>S640*H640</f>
        <v>0</v>
      </c>
      <c r="AR640" s="23" t="s">
        <v>191</v>
      </c>
      <c r="AT640" s="23" t="s">
        <v>240</v>
      </c>
      <c r="AU640" s="23" t="s">
        <v>86</v>
      </c>
      <c r="AY640" s="23" t="s">
        <v>140</v>
      </c>
      <c r="BE640" s="231">
        <f>IF(N640="základní",J640,0)</f>
        <v>0</v>
      </c>
      <c r="BF640" s="231">
        <f>IF(N640="snížená",J640,0)</f>
        <v>0</v>
      </c>
      <c r="BG640" s="231">
        <f>IF(N640="zákl. přenesená",J640,0)</f>
        <v>0</v>
      </c>
      <c r="BH640" s="231">
        <f>IF(N640="sníž. přenesená",J640,0)</f>
        <v>0</v>
      </c>
      <c r="BI640" s="231">
        <f>IF(N640="nulová",J640,0)</f>
        <v>0</v>
      </c>
      <c r="BJ640" s="23" t="s">
        <v>24</v>
      </c>
      <c r="BK640" s="231">
        <f>ROUND(I640*H640,2)</f>
        <v>0</v>
      </c>
      <c r="BL640" s="23" t="s">
        <v>147</v>
      </c>
      <c r="BM640" s="23" t="s">
        <v>1034</v>
      </c>
    </row>
    <row r="641" s="1" customFormat="1">
      <c r="B641" s="45"/>
      <c r="C641" s="73"/>
      <c r="D641" s="232" t="s">
        <v>837</v>
      </c>
      <c r="E641" s="73"/>
      <c r="F641" s="233" t="s">
        <v>1035</v>
      </c>
      <c r="G641" s="73"/>
      <c r="H641" s="73"/>
      <c r="I641" s="190"/>
      <c r="J641" s="73"/>
      <c r="K641" s="73"/>
      <c r="L641" s="71"/>
      <c r="M641" s="234"/>
      <c r="N641" s="46"/>
      <c r="O641" s="46"/>
      <c r="P641" s="46"/>
      <c r="Q641" s="46"/>
      <c r="R641" s="46"/>
      <c r="S641" s="46"/>
      <c r="T641" s="94"/>
      <c r="AT641" s="23" t="s">
        <v>837</v>
      </c>
      <c r="AU641" s="23" t="s">
        <v>86</v>
      </c>
    </row>
    <row r="642" s="11" customFormat="1">
      <c r="B642" s="235"/>
      <c r="C642" s="236"/>
      <c r="D642" s="232" t="s">
        <v>151</v>
      </c>
      <c r="E642" s="237" t="s">
        <v>22</v>
      </c>
      <c r="F642" s="238" t="s">
        <v>1036</v>
      </c>
      <c r="G642" s="236"/>
      <c r="H642" s="239">
        <v>3.335</v>
      </c>
      <c r="I642" s="240"/>
      <c r="J642" s="236"/>
      <c r="K642" s="236"/>
      <c r="L642" s="241"/>
      <c r="M642" s="242"/>
      <c r="N642" s="243"/>
      <c r="O642" s="243"/>
      <c r="P642" s="243"/>
      <c r="Q642" s="243"/>
      <c r="R642" s="243"/>
      <c r="S642" s="243"/>
      <c r="T642" s="244"/>
      <c r="AT642" s="245" t="s">
        <v>151</v>
      </c>
      <c r="AU642" s="245" t="s">
        <v>86</v>
      </c>
      <c r="AV642" s="11" t="s">
        <v>86</v>
      </c>
      <c r="AW642" s="11" t="s">
        <v>39</v>
      </c>
      <c r="AX642" s="11" t="s">
        <v>24</v>
      </c>
      <c r="AY642" s="245" t="s">
        <v>140</v>
      </c>
    </row>
    <row r="643" s="1" customFormat="1" ht="16.5" customHeight="1">
      <c r="B643" s="45"/>
      <c r="C643" s="220" t="s">
        <v>1037</v>
      </c>
      <c r="D643" s="220" t="s">
        <v>142</v>
      </c>
      <c r="E643" s="221" t="s">
        <v>1038</v>
      </c>
      <c r="F643" s="222" t="s">
        <v>1039</v>
      </c>
      <c r="G643" s="223" t="s">
        <v>173</v>
      </c>
      <c r="H643" s="224">
        <v>24.239999999999998</v>
      </c>
      <c r="I643" s="225"/>
      <c r="J643" s="226">
        <f>ROUND(I643*H643,2)</f>
        <v>0</v>
      </c>
      <c r="K643" s="222" t="s">
        <v>146</v>
      </c>
      <c r="L643" s="71"/>
      <c r="M643" s="227" t="s">
        <v>22</v>
      </c>
      <c r="N643" s="228" t="s">
        <v>47</v>
      </c>
      <c r="O643" s="46"/>
      <c r="P643" s="229">
        <f>O643*H643</f>
        <v>0</v>
      </c>
      <c r="Q643" s="229">
        <v>0.50375000000000003</v>
      </c>
      <c r="R643" s="229">
        <f>Q643*H643</f>
        <v>12.210900000000001</v>
      </c>
      <c r="S643" s="229">
        <v>2.5</v>
      </c>
      <c r="T643" s="230">
        <f>S643*H643</f>
        <v>60.599999999999994</v>
      </c>
      <c r="AR643" s="23" t="s">
        <v>147</v>
      </c>
      <c r="AT643" s="23" t="s">
        <v>142</v>
      </c>
      <c r="AU643" s="23" t="s">
        <v>86</v>
      </c>
      <c r="AY643" s="23" t="s">
        <v>140</v>
      </c>
      <c r="BE643" s="231">
        <f>IF(N643="základní",J643,0)</f>
        <v>0</v>
      </c>
      <c r="BF643" s="231">
        <f>IF(N643="snížená",J643,0)</f>
        <v>0</v>
      </c>
      <c r="BG643" s="231">
        <f>IF(N643="zákl. přenesená",J643,0)</f>
        <v>0</v>
      </c>
      <c r="BH643" s="231">
        <f>IF(N643="sníž. přenesená",J643,0)</f>
        <v>0</v>
      </c>
      <c r="BI643" s="231">
        <f>IF(N643="nulová",J643,0)</f>
        <v>0</v>
      </c>
      <c r="BJ643" s="23" t="s">
        <v>24</v>
      </c>
      <c r="BK643" s="231">
        <f>ROUND(I643*H643,2)</f>
        <v>0</v>
      </c>
      <c r="BL643" s="23" t="s">
        <v>147</v>
      </c>
      <c r="BM643" s="23" t="s">
        <v>1040</v>
      </c>
    </row>
    <row r="644" s="1" customFormat="1">
      <c r="B644" s="45"/>
      <c r="C644" s="73"/>
      <c r="D644" s="232" t="s">
        <v>149</v>
      </c>
      <c r="E644" s="73"/>
      <c r="F644" s="233" t="s">
        <v>1028</v>
      </c>
      <c r="G644" s="73"/>
      <c r="H644" s="73"/>
      <c r="I644" s="190"/>
      <c r="J644" s="73"/>
      <c r="K644" s="73"/>
      <c r="L644" s="71"/>
      <c r="M644" s="234"/>
      <c r="N644" s="46"/>
      <c r="O644" s="46"/>
      <c r="P644" s="46"/>
      <c r="Q644" s="46"/>
      <c r="R644" s="46"/>
      <c r="S644" s="46"/>
      <c r="T644" s="94"/>
      <c r="AT644" s="23" t="s">
        <v>149</v>
      </c>
      <c r="AU644" s="23" t="s">
        <v>86</v>
      </c>
    </row>
    <row r="645" s="11" customFormat="1">
      <c r="B645" s="235"/>
      <c r="C645" s="236"/>
      <c r="D645" s="232" t="s">
        <v>151</v>
      </c>
      <c r="E645" s="237" t="s">
        <v>22</v>
      </c>
      <c r="F645" s="238" t="s">
        <v>1041</v>
      </c>
      <c r="G645" s="236"/>
      <c r="H645" s="239">
        <v>24.239999999999998</v>
      </c>
      <c r="I645" s="240"/>
      <c r="J645" s="236"/>
      <c r="K645" s="236"/>
      <c r="L645" s="241"/>
      <c r="M645" s="242"/>
      <c r="N645" s="243"/>
      <c r="O645" s="243"/>
      <c r="P645" s="243"/>
      <c r="Q645" s="243"/>
      <c r="R645" s="243"/>
      <c r="S645" s="243"/>
      <c r="T645" s="244"/>
      <c r="AT645" s="245" t="s">
        <v>151</v>
      </c>
      <c r="AU645" s="245" t="s">
        <v>86</v>
      </c>
      <c r="AV645" s="11" t="s">
        <v>86</v>
      </c>
      <c r="AW645" s="11" t="s">
        <v>39</v>
      </c>
      <c r="AX645" s="11" t="s">
        <v>24</v>
      </c>
      <c r="AY645" s="245" t="s">
        <v>140</v>
      </c>
    </row>
    <row r="646" s="1" customFormat="1" ht="16.5" customHeight="1">
      <c r="B646" s="45"/>
      <c r="C646" s="257" t="s">
        <v>1042</v>
      </c>
      <c r="D646" s="257" t="s">
        <v>240</v>
      </c>
      <c r="E646" s="258" t="s">
        <v>1043</v>
      </c>
      <c r="F646" s="259" t="s">
        <v>1044</v>
      </c>
      <c r="G646" s="260" t="s">
        <v>243</v>
      </c>
      <c r="H646" s="261">
        <v>4.8479999999999999</v>
      </c>
      <c r="I646" s="262"/>
      <c r="J646" s="263">
        <f>ROUND(I646*H646,2)</f>
        <v>0</v>
      </c>
      <c r="K646" s="259" t="s">
        <v>146</v>
      </c>
      <c r="L646" s="264"/>
      <c r="M646" s="265" t="s">
        <v>22</v>
      </c>
      <c r="N646" s="266" t="s">
        <v>47</v>
      </c>
      <c r="O646" s="46"/>
      <c r="P646" s="229">
        <f>O646*H646</f>
        <v>0</v>
      </c>
      <c r="Q646" s="229">
        <v>1</v>
      </c>
      <c r="R646" s="229">
        <f>Q646*H646</f>
        <v>4.8479999999999999</v>
      </c>
      <c r="S646" s="229">
        <v>0</v>
      </c>
      <c r="T646" s="230">
        <f>S646*H646</f>
        <v>0</v>
      </c>
      <c r="AR646" s="23" t="s">
        <v>191</v>
      </c>
      <c r="AT646" s="23" t="s">
        <v>240</v>
      </c>
      <c r="AU646" s="23" t="s">
        <v>86</v>
      </c>
      <c r="AY646" s="23" t="s">
        <v>140</v>
      </c>
      <c r="BE646" s="231">
        <f>IF(N646="základní",J646,0)</f>
        <v>0</v>
      </c>
      <c r="BF646" s="231">
        <f>IF(N646="snížená",J646,0)</f>
        <v>0</v>
      </c>
      <c r="BG646" s="231">
        <f>IF(N646="zákl. přenesená",J646,0)</f>
        <v>0</v>
      </c>
      <c r="BH646" s="231">
        <f>IF(N646="sníž. přenesená",J646,0)</f>
        <v>0</v>
      </c>
      <c r="BI646" s="231">
        <f>IF(N646="nulová",J646,0)</f>
        <v>0</v>
      </c>
      <c r="BJ646" s="23" t="s">
        <v>24</v>
      </c>
      <c r="BK646" s="231">
        <f>ROUND(I646*H646,2)</f>
        <v>0</v>
      </c>
      <c r="BL646" s="23" t="s">
        <v>147</v>
      </c>
      <c r="BM646" s="23" t="s">
        <v>1045</v>
      </c>
    </row>
    <row r="647" s="11" customFormat="1">
      <c r="B647" s="235"/>
      <c r="C647" s="236"/>
      <c r="D647" s="232" t="s">
        <v>151</v>
      </c>
      <c r="E647" s="237" t="s">
        <v>22</v>
      </c>
      <c r="F647" s="238" t="s">
        <v>1046</v>
      </c>
      <c r="G647" s="236"/>
      <c r="H647" s="239">
        <v>4.8479999999999999</v>
      </c>
      <c r="I647" s="240"/>
      <c r="J647" s="236"/>
      <c r="K647" s="236"/>
      <c r="L647" s="241"/>
      <c r="M647" s="242"/>
      <c r="N647" s="243"/>
      <c r="O647" s="243"/>
      <c r="P647" s="243"/>
      <c r="Q647" s="243"/>
      <c r="R647" s="243"/>
      <c r="S647" s="243"/>
      <c r="T647" s="244"/>
      <c r="AT647" s="245" t="s">
        <v>151</v>
      </c>
      <c r="AU647" s="245" t="s">
        <v>86</v>
      </c>
      <c r="AV647" s="11" t="s">
        <v>86</v>
      </c>
      <c r="AW647" s="11" t="s">
        <v>39</v>
      </c>
      <c r="AX647" s="11" t="s">
        <v>24</v>
      </c>
      <c r="AY647" s="245" t="s">
        <v>140</v>
      </c>
    </row>
    <row r="648" s="1" customFormat="1" ht="25.5" customHeight="1">
      <c r="B648" s="45"/>
      <c r="C648" s="220" t="s">
        <v>1047</v>
      </c>
      <c r="D648" s="220" t="s">
        <v>142</v>
      </c>
      <c r="E648" s="221" t="s">
        <v>1048</v>
      </c>
      <c r="F648" s="222" t="s">
        <v>1049</v>
      </c>
      <c r="G648" s="223" t="s">
        <v>145</v>
      </c>
      <c r="H648" s="224">
        <v>48.479999999999997</v>
      </c>
      <c r="I648" s="225"/>
      <c r="J648" s="226">
        <f>ROUND(I648*H648,2)</f>
        <v>0</v>
      </c>
      <c r="K648" s="222" t="s">
        <v>146</v>
      </c>
      <c r="L648" s="71"/>
      <c r="M648" s="227" t="s">
        <v>22</v>
      </c>
      <c r="N648" s="228" t="s">
        <v>47</v>
      </c>
      <c r="O648" s="46"/>
      <c r="P648" s="229">
        <f>O648*H648</f>
        <v>0</v>
      </c>
      <c r="Q648" s="229">
        <v>0.037194999999999999</v>
      </c>
      <c r="R648" s="229">
        <f>Q648*H648</f>
        <v>1.8032135999999999</v>
      </c>
      <c r="S648" s="229">
        <v>0</v>
      </c>
      <c r="T648" s="230">
        <f>S648*H648</f>
        <v>0</v>
      </c>
      <c r="AR648" s="23" t="s">
        <v>147</v>
      </c>
      <c r="AT648" s="23" t="s">
        <v>142</v>
      </c>
      <c r="AU648" s="23" t="s">
        <v>86</v>
      </c>
      <c r="AY648" s="23" t="s">
        <v>140</v>
      </c>
      <c r="BE648" s="231">
        <f>IF(N648="základní",J648,0)</f>
        <v>0</v>
      </c>
      <c r="BF648" s="231">
        <f>IF(N648="snížená",J648,0)</f>
        <v>0</v>
      </c>
      <c r="BG648" s="231">
        <f>IF(N648="zákl. přenesená",J648,0)</f>
        <v>0</v>
      </c>
      <c r="BH648" s="231">
        <f>IF(N648="sníž. přenesená",J648,0)</f>
        <v>0</v>
      </c>
      <c r="BI648" s="231">
        <f>IF(N648="nulová",J648,0)</f>
        <v>0</v>
      </c>
      <c r="BJ648" s="23" t="s">
        <v>24</v>
      </c>
      <c r="BK648" s="231">
        <f>ROUND(I648*H648,2)</f>
        <v>0</v>
      </c>
      <c r="BL648" s="23" t="s">
        <v>147</v>
      </c>
      <c r="BM648" s="23" t="s">
        <v>1050</v>
      </c>
    </row>
    <row r="649" s="1" customFormat="1">
      <c r="B649" s="45"/>
      <c r="C649" s="73"/>
      <c r="D649" s="232" t="s">
        <v>149</v>
      </c>
      <c r="E649" s="73"/>
      <c r="F649" s="233" t="s">
        <v>1051</v>
      </c>
      <c r="G649" s="73"/>
      <c r="H649" s="73"/>
      <c r="I649" s="190"/>
      <c r="J649" s="73"/>
      <c r="K649" s="73"/>
      <c r="L649" s="71"/>
      <c r="M649" s="234"/>
      <c r="N649" s="46"/>
      <c r="O649" s="46"/>
      <c r="P649" s="46"/>
      <c r="Q649" s="46"/>
      <c r="R649" s="46"/>
      <c r="S649" s="46"/>
      <c r="T649" s="94"/>
      <c r="AT649" s="23" t="s">
        <v>149</v>
      </c>
      <c r="AU649" s="23" t="s">
        <v>86</v>
      </c>
    </row>
    <row r="650" s="11" customFormat="1">
      <c r="B650" s="235"/>
      <c r="C650" s="236"/>
      <c r="D650" s="232" t="s">
        <v>151</v>
      </c>
      <c r="E650" s="237" t="s">
        <v>22</v>
      </c>
      <c r="F650" s="238" t="s">
        <v>1052</v>
      </c>
      <c r="G650" s="236"/>
      <c r="H650" s="239">
        <v>48.479999999999997</v>
      </c>
      <c r="I650" s="240"/>
      <c r="J650" s="236"/>
      <c r="K650" s="236"/>
      <c r="L650" s="241"/>
      <c r="M650" s="242"/>
      <c r="N650" s="243"/>
      <c r="O650" s="243"/>
      <c r="P650" s="243"/>
      <c r="Q650" s="243"/>
      <c r="R650" s="243"/>
      <c r="S650" s="243"/>
      <c r="T650" s="244"/>
      <c r="AT650" s="245" t="s">
        <v>151</v>
      </c>
      <c r="AU650" s="245" t="s">
        <v>86</v>
      </c>
      <c r="AV650" s="11" t="s">
        <v>86</v>
      </c>
      <c r="AW650" s="11" t="s">
        <v>39</v>
      </c>
      <c r="AX650" s="11" t="s">
        <v>24</v>
      </c>
      <c r="AY650" s="245" t="s">
        <v>140</v>
      </c>
    </row>
    <row r="651" s="1" customFormat="1" ht="16.5" customHeight="1">
      <c r="B651" s="45"/>
      <c r="C651" s="220" t="s">
        <v>1053</v>
      </c>
      <c r="D651" s="220" t="s">
        <v>142</v>
      </c>
      <c r="E651" s="221" t="s">
        <v>1054</v>
      </c>
      <c r="F651" s="222" t="s">
        <v>1055</v>
      </c>
      <c r="G651" s="223" t="s">
        <v>145</v>
      </c>
      <c r="H651" s="224">
        <v>1.319</v>
      </c>
      <c r="I651" s="225"/>
      <c r="J651" s="226">
        <f>ROUND(I651*H651,2)</f>
        <v>0</v>
      </c>
      <c r="K651" s="222" t="s">
        <v>260</v>
      </c>
      <c r="L651" s="71"/>
      <c r="M651" s="227" t="s">
        <v>22</v>
      </c>
      <c r="N651" s="228" t="s">
        <v>47</v>
      </c>
      <c r="O651" s="46"/>
      <c r="P651" s="229">
        <f>O651*H651</f>
        <v>0</v>
      </c>
      <c r="Q651" s="229">
        <v>0.00098999999999999999</v>
      </c>
      <c r="R651" s="229">
        <f>Q651*H651</f>
        <v>0.0013058099999999999</v>
      </c>
      <c r="S651" s="229">
        <v>0</v>
      </c>
      <c r="T651" s="230">
        <f>S651*H651</f>
        <v>0</v>
      </c>
      <c r="AR651" s="23" t="s">
        <v>147</v>
      </c>
      <c r="AT651" s="23" t="s">
        <v>142</v>
      </c>
      <c r="AU651" s="23" t="s">
        <v>86</v>
      </c>
      <c r="AY651" s="23" t="s">
        <v>140</v>
      </c>
      <c r="BE651" s="231">
        <f>IF(N651="základní",J651,0)</f>
        <v>0</v>
      </c>
      <c r="BF651" s="231">
        <f>IF(N651="snížená",J651,0)</f>
        <v>0</v>
      </c>
      <c r="BG651" s="231">
        <f>IF(N651="zákl. přenesená",J651,0)</f>
        <v>0</v>
      </c>
      <c r="BH651" s="231">
        <f>IF(N651="sníž. přenesená",J651,0)</f>
        <v>0</v>
      </c>
      <c r="BI651" s="231">
        <f>IF(N651="nulová",J651,0)</f>
        <v>0</v>
      </c>
      <c r="BJ651" s="23" t="s">
        <v>24</v>
      </c>
      <c r="BK651" s="231">
        <f>ROUND(I651*H651,2)</f>
        <v>0</v>
      </c>
      <c r="BL651" s="23" t="s">
        <v>147</v>
      </c>
      <c r="BM651" s="23" t="s">
        <v>1056</v>
      </c>
    </row>
    <row r="652" s="11" customFormat="1">
      <c r="B652" s="235"/>
      <c r="C652" s="236"/>
      <c r="D652" s="232" t="s">
        <v>151</v>
      </c>
      <c r="E652" s="237" t="s">
        <v>22</v>
      </c>
      <c r="F652" s="238" t="s">
        <v>1057</v>
      </c>
      <c r="G652" s="236"/>
      <c r="H652" s="239">
        <v>1.319</v>
      </c>
      <c r="I652" s="240"/>
      <c r="J652" s="236"/>
      <c r="K652" s="236"/>
      <c r="L652" s="241"/>
      <c r="M652" s="242"/>
      <c r="N652" s="243"/>
      <c r="O652" s="243"/>
      <c r="P652" s="243"/>
      <c r="Q652" s="243"/>
      <c r="R652" s="243"/>
      <c r="S652" s="243"/>
      <c r="T652" s="244"/>
      <c r="AT652" s="245" t="s">
        <v>151</v>
      </c>
      <c r="AU652" s="245" t="s">
        <v>86</v>
      </c>
      <c r="AV652" s="11" t="s">
        <v>86</v>
      </c>
      <c r="AW652" s="11" t="s">
        <v>39</v>
      </c>
      <c r="AX652" s="11" t="s">
        <v>24</v>
      </c>
      <c r="AY652" s="245" t="s">
        <v>140</v>
      </c>
    </row>
    <row r="653" s="10" customFormat="1" ht="29.88" customHeight="1">
      <c r="B653" s="204"/>
      <c r="C653" s="205"/>
      <c r="D653" s="206" t="s">
        <v>75</v>
      </c>
      <c r="E653" s="218" t="s">
        <v>1058</v>
      </c>
      <c r="F653" s="218" t="s">
        <v>1059</v>
      </c>
      <c r="G653" s="205"/>
      <c r="H653" s="205"/>
      <c r="I653" s="208"/>
      <c r="J653" s="219">
        <f>BK653</f>
        <v>0</v>
      </c>
      <c r="K653" s="205"/>
      <c r="L653" s="210"/>
      <c r="M653" s="211"/>
      <c r="N653" s="212"/>
      <c r="O653" s="212"/>
      <c r="P653" s="213">
        <f>SUM(P654:P677)</f>
        <v>0</v>
      </c>
      <c r="Q653" s="212"/>
      <c r="R653" s="213">
        <f>SUM(R654:R677)</f>
        <v>0</v>
      </c>
      <c r="S653" s="212"/>
      <c r="T653" s="214">
        <f>SUM(T654:T677)</f>
        <v>0</v>
      </c>
      <c r="AR653" s="215" t="s">
        <v>24</v>
      </c>
      <c r="AT653" s="216" t="s">
        <v>75</v>
      </c>
      <c r="AU653" s="216" t="s">
        <v>24</v>
      </c>
      <c r="AY653" s="215" t="s">
        <v>140</v>
      </c>
      <c r="BK653" s="217">
        <f>SUM(BK654:BK677)</f>
        <v>0</v>
      </c>
    </row>
    <row r="654" s="1" customFormat="1" ht="16.5" customHeight="1">
      <c r="B654" s="45"/>
      <c r="C654" s="220" t="s">
        <v>1060</v>
      </c>
      <c r="D654" s="220" t="s">
        <v>142</v>
      </c>
      <c r="E654" s="221" t="s">
        <v>1061</v>
      </c>
      <c r="F654" s="222" t="s">
        <v>1062</v>
      </c>
      <c r="G654" s="223" t="s">
        <v>243</v>
      </c>
      <c r="H654" s="224">
        <v>29.297999999999998</v>
      </c>
      <c r="I654" s="225"/>
      <c r="J654" s="226">
        <f>ROUND(I654*H654,2)</f>
        <v>0</v>
      </c>
      <c r="K654" s="222" t="s">
        <v>146</v>
      </c>
      <c r="L654" s="71"/>
      <c r="M654" s="227" t="s">
        <v>22</v>
      </c>
      <c r="N654" s="228" t="s">
        <v>47</v>
      </c>
      <c r="O654" s="46"/>
      <c r="P654" s="229">
        <f>O654*H654</f>
        <v>0</v>
      </c>
      <c r="Q654" s="229">
        <v>0</v>
      </c>
      <c r="R654" s="229">
        <f>Q654*H654</f>
        <v>0</v>
      </c>
      <c r="S654" s="229">
        <v>0</v>
      </c>
      <c r="T654" s="230">
        <f>S654*H654</f>
        <v>0</v>
      </c>
      <c r="AR654" s="23" t="s">
        <v>147</v>
      </c>
      <c r="AT654" s="23" t="s">
        <v>142</v>
      </c>
      <c r="AU654" s="23" t="s">
        <v>86</v>
      </c>
      <c r="AY654" s="23" t="s">
        <v>140</v>
      </c>
      <c r="BE654" s="231">
        <f>IF(N654="základní",J654,0)</f>
        <v>0</v>
      </c>
      <c r="BF654" s="231">
        <f>IF(N654="snížená",J654,0)</f>
        <v>0</v>
      </c>
      <c r="BG654" s="231">
        <f>IF(N654="zákl. přenesená",J654,0)</f>
        <v>0</v>
      </c>
      <c r="BH654" s="231">
        <f>IF(N654="sníž. přenesená",J654,0)</f>
        <v>0</v>
      </c>
      <c r="BI654" s="231">
        <f>IF(N654="nulová",J654,0)</f>
        <v>0</v>
      </c>
      <c r="BJ654" s="23" t="s">
        <v>24</v>
      </c>
      <c r="BK654" s="231">
        <f>ROUND(I654*H654,2)</f>
        <v>0</v>
      </c>
      <c r="BL654" s="23" t="s">
        <v>147</v>
      </c>
      <c r="BM654" s="23" t="s">
        <v>1063</v>
      </c>
    </row>
    <row r="655" s="1" customFormat="1">
      <c r="B655" s="45"/>
      <c r="C655" s="73"/>
      <c r="D655" s="232" t="s">
        <v>149</v>
      </c>
      <c r="E655" s="73"/>
      <c r="F655" s="233" t="s">
        <v>1064</v>
      </c>
      <c r="G655" s="73"/>
      <c r="H655" s="73"/>
      <c r="I655" s="190"/>
      <c r="J655" s="73"/>
      <c r="K655" s="73"/>
      <c r="L655" s="71"/>
      <c r="M655" s="234"/>
      <c r="N655" s="46"/>
      <c r="O655" s="46"/>
      <c r="P655" s="46"/>
      <c r="Q655" s="46"/>
      <c r="R655" s="46"/>
      <c r="S655" s="46"/>
      <c r="T655" s="94"/>
      <c r="AT655" s="23" t="s">
        <v>149</v>
      </c>
      <c r="AU655" s="23" t="s">
        <v>86</v>
      </c>
    </row>
    <row r="656" s="11" customFormat="1">
      <c r="B656" s="235"/>
      <c r="C656" s="236"/>
      <c r="D656" s="232" t="s">
        <v>151</v>
      </c>
      <c r="E656" s="237" t="s">
        <v>22</v>
      </c>
      <c r="F656" s="238" t="s">
        <v>1065</v>
      </c>
      <c r="G656" s="236"/>
      <c r="H656" s="239">
        <v>16.936</v>
      </c>
      <c r="I656" s="240"/>
      <c r="J656" s="236"/>
      <c r="K656" s="236"/>
      <c r="L656" s="241"/>
      <c r="M656" s="242"/>
      <c r="N656" s="243"/>
      <c r="O656" s="243"/>
      <c r="P656" s="243"/>
      <c r="Q656" s="243"/>
      <c r="R656" s="243"/>
      <c r="S656" s="243"/>
      <c r="T656" s="244"/>
      <c r="AT656" s="245" t="s">
        <v>151</v>
      </c>
      <c r="AU656" s="245" t="s">
        <v>86</v>
      </c>
      <c r="AV656" s="11" t="s">
        <v>86</v>
      </c>
      <c r="AW656" s="11" t="s">
        <v>39</v>
      </c>
      <c r="AX656" s="11" t="s">
        <v>76</v>
      </c>
      <c r="AY656" s="245" t="s">
        <v>140</v>
      </c>
    </row>
    <row r="657" s="11" customFormat="1">
      <c r="B657" s="235"/>
      <c r="C657" s="236"/>
      <c r="D657" s="232" t="s">
        <v>151</v>
      </c>
      <c r="E657" s="237" t="s">
        <v>22</v>
      </c>
      <c r="F657" s="238" t="s">
        <v>1066</v>
      </c>
      <c r="G657" s="236"/>
      <c r="H657" s="239">
        <v>6.7119999999999997</v>
      </c>
      <c r="I657" s="240"/>
      <c r="J657" s="236"/>
      <c r="K657" s="236"/>
      <c r="L657" s="241"/>
      <c r="M657" s="242"/>
      <c r="N657" s="243"/>
      <c r="O657" s="243"/>
      <c r="P657" s="243"/>
      <c r="Q657" s="243"/>
      <c r="R657" s="243"/>
      <c r="S657" s="243"/>
      <c r="T657" s="244"/>
      <c r="AT657" s="245" t="s">
        <v>151</v>
      </c>
      <c r="AU657" s="245" t="s">
        <v>86</v>
      </c>
      <c r="AV657" s="11" t="s">
        <v>86</v>
      </c>
      <c r="AW657" s="11" t="s">
        <v>39</v>
      </c>
      <c r="AX657" s="11" t="s">
        <v>76</v>
      </c>
      <c r="AY657" s="245" t="s">
        <v>140</v>
      </c>
    </row>
    <row r="658" s="11" customFormat="1">
      <c r="B658" s="235"/>
      <c r="C658" s="236"/>
      <c r="D658" s="232" t="s">
        <v>151</v>
      </c>
      <c r="E658" s="237" t="s">
        <v>22</v>
      </c>
      <c r="F658" s="238" t="s">
        <v>1067</v>
      </c>
      <c r="G658" s="236"/>
      <c r="H658" s="239">
        <v>5.6500000000000004</v>
      </c>
      <c r="I658" s="240"/>
      <c r="J658" s="236"/>
      <c r="K658" s="236"/>
      <c r="L658" s="241"/>
      <c r="M658" s="242"/>
      <c r="N658" s="243"/>
      <c r="O658" s="243"/>
      <c r="P658" s="243"/>
      <c r="Q658" s="243"/>
      <c r="R658" s="243"/>
      <c r="S658" s="243"/>
      <c r="T658" s="244"/>
      <c r="AT658" s="245" t="s">
        <v>151</v>
      </c>
      <c r="AU658" s="245" t="s">
        <v>86</v>
      </c>
      <c r="AV658" s="11" t="s">
        <v>86</v>
      </c>
      <c r="AW658" s="11" t="s">
        <v>39</v>
      </c>
      <c r="AX658" s="11" t="s">
        <v>76</v>
      </c>
      <c r="AY658" s="245" t="s">
        <v>140</v>
      </c>
    </row>
    <row r="659" s="12" customFormat="1">
      <c r="B659" s="246"/>
      <c r="C659" s="247"/>
      <c r="D659" s="232" t="s">
        <v>151</v>
      </c>
      <c r="E659" s="248" t="s">
        <v>22</v>
      </c>
      <c r="F659" s="249" t="s">
        <v>158</v>
      </c>
      <c r="G659" s="247"/>
      <c r="H659" s="250">
        <v>29.297999999999998</v>
      </c>
      <c r="I659" s="251"/>
      <c r="J659" s="247"/>
      <c r="K659" s="247"/>
      <c r="L659" s="252"/>
      <c r="M659" s="253"/>
      <c r="N659" s="254"/>
      <c r="O659" s="254"/>
      <c r="P659" s="254"/>
      <c r="Q659" s="254"/>
      <c r="R659" s="254"/>
      <c r="S659" s="254"/>
      <c r="T659" s="255"/>
      <c r="AT659" s="256" t="s">
        <v>151</v>
      </c>
      <c r="AU659" s="256" t="s">
        <v>86</v>
      </c>
      <c r="AV659" s="12" t="s">
        <v>147</v>
      </c>
      <c r="AW659" s="12" t="s">
        <v>39</v>
      </c>
      <c r="AX659" s="12" t="s">
        <v>24</v>
      </c>
      <c r="AY659" s="256" t="s">
        <v>140</v>
      </c>
    </row>
    <row r="660" s="1" customFormat="1" ht="25.5" customHeight="1">
      <c r="B660" s="45"/>
      <c r="C660" s="220" t="s">
        <v>1068</v>
      </c>
      <c r="D660" s="220" t="s">
        <v>142</v>
      </c>
      <c r="E660" s="221" t="s">
        <v>1069</v>
      </c>
      <c r="F660" s="222" t="s">
        <v>1070</v>
      </c>
      <c r="G660" s="223" t="s">
        <v>243</v>
      </c>
      <c r="H660" s="224">
        <v>548.68100000000004</v>
      </c>
      <c r="I660" s="225"/>
      <c r="J660" s="226">
        <f>ROUND(I660*H660,2)</f>
        <v>0</v>
      </c>
      <c r="K660" s="222" t="s">
        <v>146</v>
      </c>
      <c r="L660" s="71"/>
      <c r="M660" s="227" t="s">
        <v>22</v>
      </c>
      <c r="N660" s="228" t="s">
        <v>47</v>
      </c>
      <c r="O660" s="46"/>
      <c r="P660" s="229">
        <f>O660*H660</f>
        <v>0</v>
      </c>
      <c r="Q660" s="229">
        <v>0</v>
      </c>
      <c r="R660" s="229">
        <f>Q660*H660</f>
        <v>0</v>
      </c>
      <c r="S660" s="229">
        <v>0</v>
      </c>
      <c r="T660" s="230">
        <f>S660*H660</f>
        <v>0</v>
      </c>
      <c r="AR660" s="23" t="s">
        <v>147</v>
      </c>
      <c r="AT660" s="23" t="s">
        <v>142</v>
      </c>
      <c r="AU660" s="23" t="s">
        <v>86</v>
      </c>
      <c r="AY660" s="23" t="s">
        <v>140</v>
      </c>
      <c r="BE660" s="231">
        <f>IF(N660="základní",J660,0)</f>
        <v>0</v>
      </c>
      <c r="BF660" s="231">
        <f>IF(N660="snížená",J660,0)</f>
        <v>0</v>
      </c>
      <c r="BG660" s="231">
        <f>IF(N660="zákl. přenesená",J660,0)</f>
        <v>0</v>
      </c>
      <c r="BH660" s="231">
        <f>IF(N660="sníž. přenesená",J660,0)</f>
        <v>0</v>
      </c>
      <c r="BI660" s="231">
        <f>IF(N660="nulová",J660,0)</f>
        <v>0</v>
      </c>
      <c r="BJ660" s="23" t="s">
        <v>24</v>
      </c>
      <c r="BK660" s="231">
        <f>ROUND(I660*H660,2)</f>
        <v>0</v>
      </c>
      <c r="BL660" s="23" t="s">
        <v>147</v>
      </c>
      <c r="BM660" s="23" t="s">
        <v>1071</v>
      </c>
    </row>
    <row r="661" s="1" customFormat="1">
      <c r="B661" s="45"/>
      <c r="C661" s="73"/>
      <c r="D661" s="232" t="s">
        <v>149</v>
      </c>
      <c r="E661" s="73"/>
      <c r="F661" s="233" t="s">
        <v>1064</v>
      </c>
      <c r="G661" s="73"/>
      <c r="H661" s="73"/>
      <c r="I661" s="190"/>
      <c r="J661" s="73"/>
      <c r="K661" s="73"/>
      <c r="L661" s="71"/>
      <c r="M661" s="234"/>
      <c r="N661" s="46"/>
      <c r="O661" s="46"/>
      <c r="P661" s="46"/>
      <c r="Q661" s="46"/>
      <c r="R661" s="46"/>
      <c r="S661" s="46"/>
      <c r="T661" s="94"/>
      <c r="AT661" s="23" t="s">
        <v>149</v>
      </c>
      <c r="AU661" s="23" t="s">
        <v>86</v>
      </c>
    </row>
    <row r="662" s="11" customFormat="1">
      <c r="B662" s="235"/>
      <c r="C662" s="236"/>
      <c r="D662" s="232" t="s">
        <v>151</v>
      </c>
      <c r="E662" s="237" t="s">
        <v>22</v>
      </c>
      <c r="F662" s="238" t="s">
        <v>1072</v>
      </c>
      <c r="G662" s="236"/>
      <c r="H662" s="239">
        <v>548.68100000000004</v>
      </c>
      <c r="I662" s="240"/>
      <c r="J662" s="236"/>
      <c r="K662" s="236"/>
      <c r="L662" s="241"/>
      <c r="M662" s="242"/>
      <c r="N662" s="243"/>
      <c r="O662" s="243"/>
      <c r="P662" s="243"/>
      <c r="Q662" s="243"/>
      <c r="R662" s="243"/>
      <c r="S662" s="243"/>
      <c r="T662" s="244"/>
      <c r="AT662" s="245" t="s">
        <v>151</v>
      </c>
      <c r="AU662" s="245" t="s">
        <v>86</v>
      </c>
      <c r="AV662" s="11" t="s">
        <v>86</v>
      </c>
      <c r="AW662" s="11" t="s">
        <v>39</v>
      </c>
      <c r="AX662" s="11" t="s">
        <v>24</v>
      </c>
      <c r="AY662" s="245" t="s">
        <v>140</v>
      </c>
    </row>
    <row r="663" s="1" customFormat="1" ht="25.5" customHeight="1">
      <c r="B663" s="45"/>
      <c r="C663" s="220" t="s">
        <v>1073</v>
      </c>
      <c r="D663" s="220" t="s">
        <v>142</v>
      </c>
      <c r="E663" s="221" t="s">
        <v>1074</v>
      </c>
      <c r="F663" s="222" t="s">
        <v>1075</v>
      </c>
      <c r="G663" s="223" t="s">
        <v>243</v>
      </c>
      <c r="H663" s="224">
        <v>1495.99</v>
      </c>
      <c r="I663" s="225"/>
      <c r="J663" s="226">
        <f>ROUND(I663*H663,2)</f>
        <v>0</v>
      </c>
      <c r="K663" s="222" t="s">
        <v>146</v>
      </c>
      <c r="L663" s="71"/>
      <c r="M663" s="227" t="s">
        <v>22</v>
      </c>
      <c r="N663" s="228" t="s">
        <v>47</v>
      </c>
      <c r="O663" s="46"/>
      <c r="P663" s="229">
        <f>O663*H663</f>
        <v>0</v>
      </c>
      <c r="Q663" s="229">
        <v>0</v>
      </c>
      <c r="R663" s="229">
        <f>Q663*H663</f>
        <v>0</v>
      </c>
      <c r="S663" s="229">
        <v>0</v>
      </c>
      <c r="T663" s="230">
        <f>S663*H663</f>
        <v>0</v>
      </c>
      <c r="AR663" s="23" t="s">
        <v>147</v>
      </c>
      <c r="AT663" s="23" t="s">
        <v>142</v>
      </c>
      <c r="AU663" s="23" t="s">
        <v>86</v>
      </c>
      <c r="AY663" s="23" t="s">
        <v>140</v>
      </c>
      <c r="BE663" s="231">
        <f>IF(N663="základní",J663,0)</f>
        <v>0</v>
      </c>
      <c r="BF663" s="231">
        <f>IF(N663="snížená",J663,0)</f>
        <v>0</v>
      </c>
      <c r="BG663" s="231">
        <f>IF(N663="zákl. přenesená",J663,0)</f>
        <v>0</v>
      </c>
      <c r="BH663" s="231">
        <f>IF(N663="sníž. přenesená",J663,0)</f>
        <v>0</v>
      </c>
      <c r="BI663" s="231">
        <f>IF(N663="nulová",J663,0)</f>
        <v>0</v>
      </c>
      <c r="BJ663" s="23" t="s">
        <v>24</v>
      </c>
      <c r="BK663" s="231">
        <f>ROUND(I663*H663,2)</f>
        <v>0</v>
      </c>
      <c r="BL663" s="23" t="s">
        <v>147</v>
      </c>
      <c r="BM663" s="23" t="s">
        <v>1076</v>
      </c>
    </row>
    <row r="664" s="1" customFormat="1">
      <c r="B664" s="45"/>
      <c r="C664" s="73"/>
      <c r="D664" s="232" t="s">
        <v>149</v>
      </c>
      <c r="E664" s="73"/>
      <c r="F664" s="233" t="s">
        <v>1077</v>
      </c>
      <c r="G664" s="73"/>
      <c r="H664" s="73"/>
      <c r="I664" s="190"/>
      <c r="J664" s="73"/>
      <c r="K664" s="73"/>
      <c r="L664" s="71"/>
      <c r="M664" s="234"/>
      <c r="N664" s="46"/>
      <c r="O664" s="46"/>
      <c r="P664" s="46"/>
      <c r="Q664" s="46"/>
      <c r="R664" s="46"/>
      <c r="S664" s="46"/>
      <c r="T664" s="94"/>
      <c r="AT664" s="23" t="s">
        <v>149</v>
      </c>
      <c r="AU664" s="23" t="s">
        <v>86</v>
      </c>
    </row>
    <row r="665" s="1" customFormat="1" ht="38.25" customHeight="1">
      <c r="B665" s="45"/>
      <c r="C665" s="220" t="s">
        <v>1078</v>
      </c>
      <c r="D665" s="220" t="s">
        <v>142</v>
      </c>
      <c r="E665" s="221" t="s">
        <v>1079</v>
      </c>
      <c r="F665" s="222" t="s">
        <v>1080</v>
      </c>
      <c r="G665" s="223" t="s">
        <v>243</v>
      </c>
      <c r="H665" s="224">
        <v>21446.628000000001</v>
      </c>
      <c r="I665" s="225"/>
      <c r="J665" s="226">
        <f>ROUND(I665*H665,2)</f>
        <v>0</v>
      </c>
      <c r="K665" s="222" t="s">
        <v>146</v>
      </c>
      <c r="L665" s="71"/>
      <c r="M665" s="227" t="s">
        <v>22</v>
      </c>
      <c r="N665" s="228" t="s">
        <v>47</v>
      </c>
      <c r="O665" s="46"/>
      <c r="P665" s="229">
        <f>O665*H665</f>
        <v>0</v>
      </c>
      <c r="Q665" s="229">
        <v>0</v>
      </c>
      <c r="R665" s="229">
        <f>Q665*H665</f>
        <v>0</v>
      </c>
      <c r="S665" s="229">
        <v>0</v>
      </c>
      <c r="T665" s="230">
        <f>S665*H665</f>
        <v>0</v>
      </c>
      <c r="AR665" s="23" t="s">
        <v>147</v>
      </c>
      <c r="AT665" s="23" t="s">
        <v>142</v>
      </c>
      <c r="AU665" s="23" t="s">
        <v>86</v>
      </c>
      <c r="AY665" s="23" t="s">
        <v>140</v>
      </c>
      <c r="BE665" s="231">
        <f>IF(N665="základní",J665,0)</f>
        <v>0</v>
      </c>
      <c r="BF665" s="231">
        <f>IF(N665="snížená",J665,0)</f>
        <v>0</v>
      </c>
      <c r="BG665" s="231">
        <f>IF(N665="zákl. přenesená",J665,0)</f>
        <v>0</v>
      </c>
      <c r="BH665" s="231">
        <f>IF(N665="sníž. přenesená",J665,0)</f>
        <v>0</v>
      </c>
      <c r="BI665" s="231">
        <f>IF(N665="nulová",J665,0)</f>
        <v>0</v>
      </c>
      <c r="BJ665" s="23" t="s">
        <v>24</v>
      </c>
      <c r="BK665" s="231">
        <f>ROUND(I665*H665,2)</f>
        <v>0</v>
      </c>
      <c r="BL665" s="23" t="s">
        <v>147</v>
      </c>
      <c r="BM665" s="23" t="s">
        <v>1081</v>
      </c>
    </row>
    <row r="666" s="1" customFormat="1">
      <c r="B666" s="45"/>
      <c r="C666" s="73"/>
      <c r="D666" s="232" t="s">
        <v>149</v>
      </c>
      <c r="E666" s="73"/>
      <c r="F666" s="233" t="s">
        <v>1077</v>
      </c>
      <c r="G666" s="73"/>
      <c r="H666" s="73"/>
      <c r="I666" s="190"/>
      <c r="J666" s="73"/>
      <c r="K666" s="73"/>
      <c r="L666" s="71"/>
      <c r="M666" s="234"/>
      <c r="N666" s="46"/>
      <c r="O666" s="46"/>
      <c r="P666" s="46"/>
      <c r="Q666" s="46"/>
      <c r="R666" s="46"/>
      <c r="S666" s="46"/>
      <c r="T666" s="94"/>
      <c r="AT666" s="23" t="s">
        <v>149</v>
      </c>
      <c r="AU666" s="23" t="s">
        <v>86</v>
      </c>
    </row>
    <row r="667" s="11" customFormat="1">
      <c r="B667" s="235"/>
      <c r="C667" s="236"/>
      <c r="D667" s="232" t="s">
        <v>151</v>
      </c>
      <c r="E667" s="237" t="s">
        <v>22</v>
      </c>
      <c r="F667" s="238" t="s">
        <v>1082</v>
      </c>
      <c r="G667" s="236"/>
      <c r="H667" s="239">
        <v>21446.628000000001</v>
      </c>
      <c r="I667" s="240"/>
      <c r="J667" s="236"/>
      <c r="K667" s="236"/>
      <c r="L667" s="241"/>
      <c r="M667" s="242"/>
      <c r="N667" s="243"/>
      <c r="O667" s="243"/>
      <c r="P667" s="243"/>
      <c r="Q667" s="243"/>
      <c r="R667" s="243"/>
      <c r="S667" s="243"/>
      <c r="T667" s="244"/>
      <c r="AT667" s="245" t="s">
        <v>151</v>
      </c>
      <c r="AU667" s="245" t="s">
        <v>86</v>
      </c>
      <c r="AV667" s="11" t="s">
        <v>86</v>
      </c>
      <c r="AW667" s="11" t="s">
        <v>39</v>
      </c>
      <c r="AX667" s="11" t="s">
        <v>24</v>
      </c>
      <c r="AY667" s="245" t="s">
        <v>140</v>
      </c>
    </row>
    <row r="668" s="1" customFormat="1" ht="25.5" customHeight="1">
      <c r="B668" s="45"/>
      <c r="C668" s="220" t="s">
        <v>1083</v>
      </c>
      <c r="D668" s="220" t="s">
        <v>142</v>
      </c>
      <c r="E668" s="221" t="s">
        <v>1084</v>
      </c>
      <c r="F668" s="222" t="s">
        <v>1085</v>
      </c>
      <c r="G668" s="223" t="s">
        <v>243</v>
      </c>
      <c r="H668" s="224">
        <v>143.77799999999999</v>
      </c>
      <c r="I668" s="225"/>
      <c r="J668" s="226">
        <f>ROUND(I668*H668,2)</f>
        <v>0</v>
      </c>
      <c r="K668" s="222" t="s">
        <v>146</v>
      </c>
      <c r="L668" s="71"/>
      <c r="M668" s="227" t="s">
        <v>22</v>
      </c>
      <c r="N668" s="228" t="s">
        <v>47</v>
      </c>
      <c r="O668" s="46"/>
      <c r="P668" s="229">
        <f>O668*H668</f>
        <v>0</v>
      </c>
      <c r="Q668" s="229">
        <v>0</v>
      </c>
      <c r="R668" s="229">
        <f>Q668*H668</f>
        <v>0</v>
      </c>
      <c r="S668" s="229">
        <v>0</v>
      </c>
      <c r="T668" s="230">
        <f>S668*H668</f>
        <v>0</v>
      </c>
      <c r="AR668" s="23" t="s">
        <v>147</v>
      </c>
      <c r="AT668" s="23" t="s">
        <v>142</v>
      </c>
      <c r="AU668" s="23" t="s">
        <v>86</v>
      </c>
      <c r="AY668" s="23" t="s">
        <v>140</v>
      </c>
      <c r="BE668" s="231">
        <f>IF(N668="základní",J668,0)</f>
        <v>0</v>
      </c>
      <c r="BF668" s="231">
        <f>IF(N668="snížená",J668,0)</f>
        <v>0</v>
      </c>
      <c r="BG668" s="231">
        <f>IF(N668="zákl. přenesená",J668,0)</f>
        <v>0</v>
      </c>
      <c r="BH668" s="231">
        <f>IF(N668="sníž. přenesená",J668,0)</f>
        <v>0</v>
      </c>
      <c r="BI668" s="231">
        <f>IF(N668="nulová",J668,0)</f>
        <v>0</v>
      </c>
      <c r="BJ668" s="23" t="s">
        <v>24</v>
      </c>
      <c r="BK668" s="231">
        <f>ROUND(I668*H668,2)</f>
        <v>0</v>
      </c>
      <c r="BL668" s="23" t="s">
        <v>147</v>
      </c>
      <c r="BM668" s="23" t="s">
        <v>1086</v>
      </c>
    </row>
    <row r="669" s="1" customFormat="1">
      <c r="B669" s="45"/>
      <c r="C669" s="73"/>
      <c r="D669" s="232" t="s">
        <v>149</v>
      </c>
      <c r="E669" s="73"/>
      <c r="F669" s="233" t="s">
        <v>1087</v>
      </c>
      <c r="G669" s="73"/>
      <c r="H669" s="73"/>
      <c r="I669" s="190"/>
      <c r="J669" s="73"/>
      <c r="K669" s="73"/>
      <c r="L669" s="71"/>
      <c r="M669" s="234"/>
      <c r="N669" s="46"/>
      <c r="O669" s="46"/>
      <c r="P669" s="46"/>
      <c r="Q669" s="46"/>
      <c r="R669" s="46"/>
      <c r="S669" s="46"/>
      <c r="T669" s="94"/>
      <c r="AT669" s="23" t="s">
        <v>149</v>
      </c>
      <c r="AU669" s="23" t="s">
        <v>86</v>
      </c>
    </row>
    <row r="670" s="11" customFormat="1">
      <c r="B670" s="235"/>
      <c r="C670" s="236"/>
      <c r="D670" s="232" t="s">
        <v>151</v>
      </c>
      <c r="E670" s="237" t="s">
        <v>22</v>
      </c>
      <c r="F670" s="238" t="s">
        <v>1088</v>
      </c>
      <c r="G670" s="236"/>
      <c r="H670" s="239">
        <v>86.177999999999997</v>
      </c>
      <c r="I670" s="240"/>
      <c r="J670" s="236"/>
      <c r="K670" s="236"/>
      <c r="L670" s="241"/>
      <c r="M670" s="242"/>
      <c r="N670" s="243"/>
      <c r="O670" s="243"/>
      <c r="P670" s="243"/>
      <c r="Q670" s="243"/>
      <c r="R670" s="243"/>
      <c r="S670" s="243"/>
      <c r="T670" s="244"/>
      <c r="AT670" s="245" t="s">
        <v>151</v>
      </c>
      <c r="AU670" s="245" t="s">
        <v>86</v>
      </c>
      <c r="AV670" s="11" t="s">
        <v>86</v>
      </c>
      <c r="AW670" s="11" t="s">
        <v>39</v>
      </c>
      <c r="AX670" s="11" t="s">
        <v>76</v>
      </c>
      <c r="AY670" s="245" t="s">
        <v>140</v>
      </c>
    </row>
    <row r="671" s="11" customFormat="1">
      <c r="B671" s="235"/>
      <c r="C671" s="236"/>
      <c r="D671" s="232" t="s">
        <v>151</v>
      </c>
      <c r="E671" s="237" t="s">
        <v>22</v>
      </c>
      <c r="F671" s="238" t="s">
        <v>1089</v>
      </c>
      <c r="G671" s="236"/>
      <c r="H671" s="239">
        <v>57.600000000000001</v>
      </c>
      <c r="I671" s="240"/>
      <c r="J671" s="236"/>
      <c r="K671" s="236"/>
      <c r="L671" s="241"/>
      <c r="M671" s="242"/>
      <c r="N671" s="243"/>
      <c r="O671" s="243"/>
      <c r="P671" s="243"/>
      <c r="Q671" s="243"/>
      <c r="R671" s="243"/>
      <c r="S671" s="243"/>
      <c r="T671" s="244"/>
      <c r="AT671" s="245" t="s">
        <v>151</v>
      </c>
      <c r="AU671" s="245" t="s">
        <v>86</v>
      </c>
      <c r="AV671" s="11" t="s">
        <v>86</v>
      </c>
      <c r="AW671" s="11" t="s">
        <v>39</v>
      </c>
      <c r="AX671" s="11" t="s">
        <v>76</v>
      </c>
      <c r="AY671" s="245" t="s">
        <v>140</v>
      </c>
    </row>
    <row r="672" s="12" customFormat="1">
      <c r="B672" s="246"/>
      <c r="C672" s="247"/>
      <c r="D672" s="232" t="s">
        <v>151</v>
      </c>
      <c r="E672" s="248" t="s">
        <v>22</v>
      </c>
      <c r="F672" s="249" t="s">
        <v>158</v>
      </c>
      <c r="G672" s="247"/>
      <c r="H672" s="250">
        <v>143.77799999999999</v>
      </c>
      <c r="I672" s="251"/>
      <c r="J672" s="247"/>
      <c r="K672" s="247"/>
      <c r="L672" s="252"/>
      <c r="M672" s="253"/>
      <c r="N672" s="254"/>
      <c r="O672" s="254"/>
      <c r="P672" s="254"/>
      <c r="Q672" s="254"/>
      <c r="R672" s="254"/>
      <c r="S672" s="254"/>
      <c r="T672" s="255"/>
      <c r="AT672" s="256" t="s">
        <v>151</v>
      </c>
      <c r="AU672" s="256" t="s">
        <v>86</v>
      </c>
      <c r="AV672" s="12" t="s">
        <v>147</v>
      </c>
      <c r="AW672" s="12" t="s">
        <v>39</v>
      </c>
      <c r="AX672" s="12" t="s">
        <v>24</v>
      </c>
      <c r="AY672" s="256" t="s">
        <v>140</v>
      </c>
    </row>
    <row r="673" s="1" customFormat="1" ht="25.5" customHeight="1">
      <c r="B673" s="45"/>
      <c r="C673" s="220" t="s">
        <v>1090</v>
      </c>
      <c r="D673" s="220" t="s">
        <v>142</v>
      </c>
      <c r="E673" s="221" t="s">
        <v>1091</v>
      </c>
      <c r="F673" s="222" t="s">
        <v>1092</v>
      </c>
      <c r="G673" s="223" t="s">
        <v>243</v>
      </c>
      <c r="H673" s="224">
        <v>669.72199999999998</v>
      </c>
      <c r="I673" s="225"/>
      <c r="J673" s="226">
        <f>ROUND(I673*H673,2)</f>
        <v>0</v>
      </c>
      <c r="K673" s="222" t="s">
        <v>146</v>
      </c>
      <c r="L673" s="71"/>
      <c r="M673" s="227" t="s">
        <v>22</v>
      </c>
      <c r="N673" s="228" t="s">
        <v>47</v>
      </c>
      <c r="O673" s="46"/>
      <c r="P673" s="229">
        <f>O673*H673</f>
        <v>0</v>
      </c>
      <c r="Q673" s="229">
        <v>0</v>
      </c>
      <c r="R673" s="229">
        <f>Q673*H673</f>
        <v>0</v>
      </c>
      <c r="S673" s="229">
        <v>0</v>
      </c>
      <c r="T673" s="230">
        <f>S673*H673</f>
        <v>0</v>
      </c>
      <c r="AR673" s="23" t="s">
        <v>147</v>
      </c>
      <c r="AT673" s="23" t="s">
        <v>142</v>
      </c>
      <c r="AU673" s="23" t="s">
        <v>86</v>
      </c>
      <c r="AY673" s="23" t="s">
        <v>140</v>
      </c>
      <c r="BE673" s="231">
        <f>IF(N673="základní",J673,0)</f>
        <v>0</v>
      </c>
      <c r="BF673" s="231">
        <f>IF(N673="snížená",J673,0)</f>
        <v>0</v>
      </c>
      <c r="BG673" s="231">
        <f>IF(N673="zákl. přenesená",J673,0)</f>
        <v>0</v>
      </c>
      <c r="BH673" s="231">
        <f>IF(N673="sníž. přenesená",J673,0)</f>
        <v>0</v>
      </c>
      <c r="BI673" s="231">
        <f>IF(N673="nulová",J673,0)</f>
        <v>0</v>
      </c>
      <c r="BJ673" s="23" t="s">
        <v>24</v>
      </c>
      <c r="BK673" s="231">
        <f>ROUND(I673*H673,2)</f>
        <v>0</v>
      </c>
      <c r="BL673" s="23" t="s">
        <v>147</v>
      </c>
      <c r="BM673" s="23" t="s">
        <v>1093</v>
      </c>
    </row>
    <row r="674" s="1" customFormat="1">
      <c r="B674" s="45"/>
      <c r="C674" s="73"/>
      <c r="D674" s="232" t="s">
        <v>149</v>
      </c>
      <c r="E674" s="73"/>
      <c r="F674" s="233" t="s">
        <v>1087</v>
      </c>
      <c r="G674" s="73"/>
      <c r="H674" s="73"/>
      <c r="I674" s="190"/>
      <c r="J674" s="73"/>
      <c r="K674" s="73"/>
      <c r="L674" s="71"/>
      <c r="M674" s="234"/>
      <c r="N674" s="46"/>
      <c r="O674" s="46"/>
      <c r="P674" s="46"/>
      <c r="Q674" s="46"/>
      <c r="R674" s="46"/>
      <c r="S674" s="46"/>
      <c r="T674" s="94"/>
      <c r="AT674" s="23" t="s">
        <v>149</v>
      </c>
      <c r="AU674" s="23" t="s">
        <v>86</v>
      </c>
    </row>
    <row r="675" s="11" customFormat="1">
      <c r="B675" s="235"/>
      <c r="C675" s="236"/>
      <c r="D675" s="232" t="s">
        <v>151</v>
      </c>
      <c r="E675" s="237" t="s">
        <v>22</v>
      </c>
      <c r="F675" s="238" t="s">
        <v>1094</v>
      </c>
      <c r="G675" s="236"/>
      <c r="H675" s="239">
        <v>579.72199999999998</v>
      </c>
      <c r="I675" s="240"/>
      <c r="J675" s="236"/>
      <c r="K675" s="236"/>
      <c r="L675" s="241"/>
      <c r="M675" s="242"/>
      <c r="N675" s="243"/>
      <c r="O675" s="243"/>
      <c r="P675" s="243"/>
      <c r="Q675" s="243"/>
      <c r="R675" s="243"/>
      <c r="S675" s="243"/>
      <c r="T675" s="244"/>
      <c r="AT675" s="245" t="s">
        <v>151</v>
      </c>
      <c r="AU675" s="245" t="s">
        <v>86</v>
      </c>
      <c r="AV675" s="11" t="s">
        <v>86</v>
      </c>
      <c r="AW675" s="11" t="s">
        <v>39</v>
      </c>
      <c r="AX675" s="11" t="s">
        <v>76</v>
      </c>
      <c r="AY675" s="245" t="s">
        <v>140</v>
      </c>
    </row>
    <row r="676" s="11" customFormat="1">
      <c r="B676" s="235"/>
      <c r="C676" s="236"/>
      <c r="D676" s="232" t="s">
        <v>151</v>
      </c>
      <c r="E676" s="237" t="s">
        <v>22</v>
      </c>
      <c r="F676" s="238" t="s">
        <v>1095</v>
      </c>
      <c r="G676" s="236"/>
      <c r="H676" s="239">
        <v>90</v>
      </c>
      <c r="I676" s="240"/>
      <c r="J676" s="236"/>
      <c r="K676" s="236"/>
      <c r="L676" s="241"/>
      <c r="M676" s="242"/>
      <c r="N676" s="243"/>
      <c r="O676" s="243"/>
      <c r="P676" s="243"/>
      <c r="Q676" s="243"/>
      <c r="R676" s="243"/>
      <c r="S676" s="243"/>
      <c r="T676" s="244"/>
      <c r="AT676" s="245" t="s">
        <v>151</v>
      </c>
      <c r="AU676" s="245" t="s">
        <v>86</v>
      </c>
      <c r="AV676" s="11" t="s">
        <v>86</v>
      </c>
      <c r="AW676" s="11" t="s">
        <v>39</v>
      </c>
      <c r="AX676" s="11" t="s">
        <v>76</v>
      </c>
      <c r="AY676" s="245" t="s">
        <v>140</v>
      </c>
    </row>
    <row r="677" s="12" customFormat="1">
      <c r="B677" s="246"/>
      <c r="C677" s="247"/>
      <c r="D677" s="232" t="s">
        <v>151</v>
      </c>
      <c r="E677" s="248" t="s">
        <v>22</v>
      </c>
      <c r="F677" s="249" t="s">
        <v>158</v>
      </c>
      <c r="G677" s="247"/>
      <c r="H677" s="250">
        <v>669.72199999999998</v>
      </c>
      <c r="I677" s="251"/>
      <c r="J677" s="247"/>
      <c r="K677" s="247"/>
      <c r="L677" s="252"/>
      <c r="M677" s="253"/>
      <c r="N677" s="254"/>
      <c r="O677" s="254"/>
      <c r="P677" s="254"/>
      <c r="Q677" s="254"/>
      <c r="R677" s="254"/>
      <c r="S677" s="254"/>
      <c r="T677" s="255"/>
      <c r="AT677" s="256" t="s">
        <v>151</v>
      </c>
      <c r="AU677" s="256" t="s">
        <v>86</v>
      </c>
      <c r="AV677" s="12" t="s">
        <v>147</v>
      </c>
      <c r="AW677" s="12" t="s">
        <v>39</v>
      </c>
      <c r="AX677" s="12" t="s">
        <v>24</v>
      </c>
      <c r="AY677" s="256" t="s">
        <v>140</v>
      </c>
    </row>
    <row r="678" s="10" customFormat="1" ht="29.88" customHeight="1">
      <c r="B678" s="204"/>
      <c r="C678" s="205"/>
      <c r="D678" s="206" t="s">
        <v>75</v>
      </c>
      <c r="E678" s="218" t="s">
        <v>1096</v>
      </c>
      <c r="F678" s="218" t="s">
        <v>1097</v>
      </c>
      <c r="G678" s="205"/>
      <c r="H678" s="205"/>
      <c r="I678" s="208"/>
      <c r="J678" s="219">
        <f>BK678</f>
        <v>0</v>
      </c>
      <c r="K678" s="205"/>
      <c r="L678" s="210"/>
      <c r="M678" s="211"/>
      <c r="N678" s="212"/>
      <c r="O678" s="212"/>
      <c r="P678" s="213">
        <f>SUM(P679:P680)</f>
        <v>0</v>
      </c>
      <c r="Q678" s="212"/>
      <c r="R678" s="213">
        <f>SUM(R679:R680)</f>
        <v>0</v>
      </c>
      <c r="S678" s="212"/>
      <c r="T678" s="214">
        <f>SUM(T679:T680)</f>
        <v>0</v>
      </c>
      <c r="AR678" s="215" t="s">
        <v>24</v>
      </c>
      <c r="AT678" s="216" t="s">
        <v>75</v>
      </c>
      <c r="AU678" s="216" t="s">
        <v>24</v>
      </c>
      <c r="AY678" s="215" t="s">
        <v>140</v>
      </c>
      <c r="BK678" s="217">
        <f>SUM(BK679:BK680)</f>
        <v>0</v>
      </c>
    </row>
    <row r="679" s="1" customFormat="1" ht="38.25" customHeight="1">
      <c r="B679" s="45"/>
      <c r="C679" s="220" t="s">
        <v>1098</v>
      </c>
      <c r="D679" s="220" t="s">
        <v>142</v>
      </c>
      <c r="E679" s="221" t="s">
        <v>1099</v>
      </c>
      <c r="F679" s="222" t="s">
        <v>1100</v>
      </c>
      <c r="G679" s="223" t="s">
        <v>243</v>
      </c>
      <c r="H679" s="224">
        <v>1135.1410000000001</v>
      </c>
      <c r="I679" s="225"/>
      <c r="J679" s="226">
        <f>ROUND(I679*H679,2)</f>
        <v>0</v>
      </c>
      <c r="K679" s="222" t="s">
        <v>146</v>
      </c>
      <c r="L679" s="71"/>
      <c r="M679" s="227" t="s">
        <v>22</v>
      </c>
      <c r="N679" s="228" t="s">
        <v>47</v>
      </c>
      <c r="O679" s="46"/>
      <c r="P679" s="229">
        <f>O679*H679</f>
        <v>0</v>
      </c>
      <c r="Q679" s="229">
        <v>0</v>
      </c>
      <c r="R679" s="229">
        <f>Q679*H679</f>
        <v>0</v>
      </c>
      <c r="S679" s="229">
        <v>0</v>
      </c>
      <c r="T679" s="230">
        <f>S679*H679</f>
        <v>0</v>
      </c>
      <c r="AR679" s="23" t="s">
        <v>147</v>
      </c>
      <c r="AT679" s="23" t="s">
        <v>142</v>
      </c>
      <c r="AU679" s="23" t="s">
        <v>86</v>
      </c>
      <c r="AY679" s="23" t="s">
        <v>140</v>
      </c>
      <c r="BE679" s="231">
        <f>IF(N679="základní",J679,0)</f>
        <v>0</v>
      </c>
      <c r="BF679" s="231">
        <f>IF(N679="snížená",J679,0)</f>
        <v>0</v>
      </c>
      <c r="BG679" s="231">
        <f>IF(N679="zákl. přenesená",J679,0)</f>
        <v>0</v>
      </c>
      <c r="BH679" s="231">
        <f>IF(N679="sníž. přenesená",J679,0)</f>
        <v>0</v>
      </c>
      <c r="BI679" s="231">
        <f>IF(N679="nulová",J679,0)</f>
        <v>0</v>
      </c>
      <c r="BJ679" s="23" t="s">
        <v>24</v>
      </c>
      <c r="BK679" s="231">
        <f>ROUND(I679*H679,2)</f>
        <v>0</v>
      </c>
      <c r="BL679" s="23" t="s">
        <v>147</v>
      </c>
      <c r="BM679" s="23" t="s">
        <v>1101</v>
      </c>
    </row>
    <row r="680" s="1" customFormat="1">
      <c r="B680" s="45"/>
      <c r="C680" s="73"/>
      <c r="D680" s="232" t="s">
        <v>149</v>
      </c>
      <c r="E680" s="73"/>
      <c r="F680" s="233" t="s">
        <v>1102</v>
      </c>
      <c r="G680" s="73"/>
      <c r="H680" s="73"/>
      <c r="I680" s="190"/>
      <c r="J680" s="73"/>
      <c r="K680" s="73"/>
      <c r="L680" s="71"/>
      <c r="M680" s="234"/>
      <c r="N680" s="46"/>
      <c r="O680" s="46"/>
      <c r="P680" s="46"/>
      <c r="Q680" s="46"/>
      <c r="R680" s="46"/>
      <c r="S680" s="46"/>
      <c r="T680" s="94"/>
      <c r="AT680" s="23" t="s">
        <v>149</v>
      </c>
      <c r="AU680" s="23" t="s">
        <v>86</v>
      </c>
    </row>
    <row r="681" s="10" customFormat="1" ht="29.88" customHeight="1">
      <c r="B681" s="204"/>
      <c r="C681" s="205"/>
      <c r="D681" s="206" t="s">
        <v>75</v>
      </c>
      <c r="E681" s="218" t="s">
        <v>1103</v>
      </c>
      <c r="F681" s="218" t="s">
        <v>1104</v>
      </c>
      <c r="G681" s="205"/>
      <c r="H681" s="205"/>
      <c r="I681" s="208"/>
      <c r="J681" s="219">
        <f>BK681</f>
        <v>0</v>
      </c>
      <c r="K681" s="205"/>
      <c r="L681" s="210"/>
      <c r="M681" s="211"/>
      <c r="N681" s="212"/>
      <c r="O681" s="212"/>
      <c r="P681" s="213">
        <f>SUM(P682:P719)</f>
        <v>0</v>
      </c>
      <c r="Q681" s="212"/>
      <c r="R681" s="213">
        <f>SUM(R682:R719)</f>
        <v>83.431919999999991</v>
      </c>
      <c r="S681" s="212"/>
      <c r="T681" s="214">
        <f>SUM(T682:T719)</f>
        <v>0</v>
      </c>
      <c r="AR681" s="215" t="s">
        <v>24</v>
      </c>
      <c r="AT681" s="216" t="s">
        <v>75</v>
      </c>
      <c r="AU681" s="216" t="s">
        <v>24</v>
      </c>
      <c r="AY681" s="215" t="s">
        <v>140</v>
      </c>
      <c r="BK681" s="217">
        <f>SUM(BK682:BK719)</f>
        <v>0</v>
      </c>
    </row>
    <row r="682" s="1" customFormat="1" ht="25.5" customHeight="1">
      <c r="B682" s="45"/>
      <c r="C682" s="220" t="s">
        <v>1105</v>
      </c>
      <c r="D682" s="220" t="s">
        <v>142</v>
      </c>
      <c r="E682" s="221" t="s">
        <v>1106</v>
      </c>
      <c r="F682" s="222" t="s">
        <v>1107</v>
      </c>
      <c r="G682" s="223" t="s">
        <v>225</v>
      </c>
      <c r="H682" s="224">
        <v>8</v>
      </c>
      <c r="I682" s="225"/>
      <c r="J682" s="226">
        <f>ROUND(I682*H682,2)</f>
        <v>0</v>
      </c>
      <c r="K682" s="222" t="s">
        <v>146</v>
      </c>
      <c r="L682" s="71"/>
      <c r="M682" s="227" t="s">
        <v>22</v>
      </c>
      <c r="N682" s="228" t="s">
        <v>47</v>
      </c>
      <c r="O682" s="46"/>
      <c r="P682" s="229">
        <f>O682*H682</f>
        <v>0</v>
      </c>
      <c r="Q682" s="229">
        <v>0</v>
      </c>
      <c r="R682" s="229">
        <f>Q682*H682</f>
        <v>0</v>
      </c>
      <c r="S682" s="229">
        <v>0</v>
      </c>
      <c r="T682" s="230">
        <f>S682*H682</f>
        <v>0</v>
      </c>
      <c r="AR682" s="23" t="s">
        <v>147</v>
      </c>
      <c r="AT682" s="23" t="s">
        <v>142</v>
      </c>
      <c r="AU682" s="23" t="s">
        <v>86</v>
      </c>
      <c r="AY682" s="23" t="s">
        <v>140</v>
      </c>
      <c r="BE682" s="231">
        <f>IF(N682="základní",J682,0)</f>
        <v>0</v>
      </c>
      <c r="BF682" s="231">
        <f>IF(N682="snížená",J682,0)</f>
        <v>0</v>
      </c>
      <c r="BG682" s="231">
        <f>IF(N682="zákl. přenesená",J682,0)</f>
        <v>0</v>
      </c>
      <c r="BH682" s="231">
        <f>IF(N682="sníž. přenesená",J682,0)</f>
        <v>0</v>
      </c>
      <c r="BI682" s="231">
        <f>IF(N682="nulová",J682,0)</f>
        <v>0</v>
      </c>
      <c r="BJ682" s="23" t="s">
        <v>24</v>
      </c>
      <c r="BK682" s="231">
        <f>ROUND(I682*H682,2)</f>
        <v>0</v>
      </c>
      <c r="BL682" s="23" t="s">
        <v>147</v>
      </c>
      <c r="BM682" s="23" t="s">
        <v>1108</v>
      </c>
    </row>
    <row r="683" s="1" customFormat="1">
      <c r="B683" s="45"/>
      <c r="C683" s="73"/>
      <c r="D683" s="232" t="s">
        <v>149</v>
      </c>
      <c r="E683" s="73"/>
      <c r="F683" s="233" t="s">
        <v>1109</v>
      </c>
      <c r="G683" s="73"/>
      <c r="H683" s="73"/>
      <c r="I683" s="190"/>
      <c r="J683" s="73"/>
      <c r="K683" s="73"/>
      <c r="L683" s="71"/>
      <c r="M683" s="234"/>
      <c r="N683" s="46"/>
      <c r="O683" s="46"/>
      <c r="P683" s="46"/>
      <c r="Q683" s="46"/>
      <c r="R683" s="46"/>
      <c r="S683" s="46"/>
      <c r="T683" s="94"/>
      <c r="AT683" s="23" t="s">
        <v>149</v>
      </c>
      <c r="AU683" s="23" t="s">
        <v>86</v>
      </c>
    </row>
    <row r="684" s="11" customFormat="1">
      <c r="B684" s="235"/>
      <c r="C684" s="236"/>
      <c r="D684" s="232" t="s">
        <v>151</v>
      </c>
      <c r="E684" s="237" t="s">
        <v>22</v>
      </c>
      <c r="F684" s="238" t="s">
        <v>191</v>
      </c>
      <c r="G684" s="236"/>
      <c r="H684" s="239">
        <v>8</v>
      </c>
      <c r="I684" s="240"/>
      <c r="J684" s="236"/>
      <c r="K684" s="236"/>
      <c r="L684" s="241"/>
      <c r="M684" s="242"/>
      <c r="N684" s="243"/>
      <c r="O684" s="243"/>
      <c r="P684" s="243"/>
      <c r="Q684" s="243"/>
      <c r="R684" s="243"/>
      <c r="S684" s="243"/>
      <c r="T684" s="244"/>
      <c r="AT684" s="245" t="s">
        <v>151</v>
      </c>
      <c r="AU684" s="245" t="s">
        <v>86</v>
      </c>
      <c r="AV684" s="11" t="s">
        <v>86</v>
      </c>
      <c r="AW684" s="11" t="s">
        <v>39</v>
      </c>
      <c r="AX684" s="11" t="s">
        <v>24</v>
      </c>
      <c r="AY684" s="245" t="s">
        <v>140</v>
      </c>
    </row>
    <row r="685" s="1" customFormat="1" ht="25.5" customHeight="1">
      <c r="B685" s="45"/>
      <c r="C685" s="220" t="s">
        <v>1110</v>
      </c>
      <c r="D685" s="220" t="s">
        <v>142</v>
      </c>
      <c r="E685" s="221" t="s">
        <v>1111</v>
      </c>
      <c r="F685" s="222" t="s">
        <v>1112</v>
      </c>
      <c r="G685" s="223" t="s">
        <v>225</v>
      </c>
      <c r="H685" s="224">
        <v>3</v>
      </c>
      <c r="I685" s="225"/>
      <c r="J685" s="226">
        <f>ROUND(I685*H685,2)</f>
        <v>0</v>
      </c>
      <c r="K685" s="222" t="s">
        <v>146</v>
      </c>
      <c r="L685" s="71"/>
      <c r="M685" s="227" t="s">
        <v>22</v>
      </c>
      <c r="N685" s="228" t="s">
        <v>47</v>
      </c>
      <c r="O685" s="46"/>
      <c r="P685" s="229">
        <f>O685*H685</f>
        <v>0</v>
      </c>
      <c r="Q685" s="229">
        <v>0</v>
      </c>
      <c r="R685" s="229">
        <f>Q685*H685</f>
        <v>0</v>
      </c>
      <c r="S685" s="229">
        <v>0</v>
      </c>
      <c r="T685" s="230">
        <f>S685*H685</f>
        <v>0</v>
      </c>
      <c r="AR685" s="23" t="s">
        <v>147</v>
      </c>
      <c r="AT685" s="23" t="s">
        <v>142</v>
      </c>
      <c r="AU685" s="23" t="s">
        <v>86</v>
      </c>
      <c r="AY685" s="23" t="s">
        <v>140</v>
      </c>
      <c r="BE685" s="231">
        <f>IF(N685="základní",J685,0)</f>
        <v>0</v>
      </c>
      <c r="BF685" s="231">
        <f>IF(N685="snížená",J685,0)</f>
        <v>0</v>
      </c>
      <c r="BG685" s="231">
        <f>IF(N685="zákl. přenesená",J685,0)</f>
        <v>0</v>
      </c>
      <c r="BH685" s="231">
        <f>IF(N685="sníž. přenesená",J685,0)</f>
        <v>0</v>
      </c>
      <c r="BI685" s="231">
        <f>IF(N685="nulová",J685,0)</f>
        <v>0</v>
      </c>
      <c r="BJ685" s="23" t="s">
        <v>24</v>
      </c>
      <c r="BK685" s="231">
        <f>ROUND(I685*H685,2)</f>
        <v>0</v>
      </c>
      <c r="BL685" s="23" t="s">
        <v>147</v>
      </c>
      <c r="BM685" s="23" t="s">
        <v>1113</v>
      </c>
    </row>
    <row r="686" s="1" customFormat="1">
      <c r="B686" s="45"/>
      <c r="C686" s="73"/>
      <c r="D686" s="232" t="s">
        <v>149</v>
      </c>
      <c r="E686" s="73"/>
      <c r="F686" s="233" t="s">
        <v>1109</v>
      </c>
      <c r="G686" s="73"/>
      <c r="H686" s="73"/>
      <c r="I686" s="190"/>
      <c r="J686" s="73"/>
      <c r="K686" s="73"/>
      <c r="L686" s="71"/>
      <c r="M686" s="234"/>
      <c r="N686" s="46"/>
      <c r="O686" s="46"/>
      <c r="P686" s="46"/>
      <c r="Q686" s="46"/>
      <c r="R686" s="46"/>
      <c r="S686" s="46"/>
      <c r="T686" s="94"/>
      <c r="AT686" s="23" t="s">
        <v>149</v>
      </c>
      <c r="AU686" s="23" t="s">
        <v>86</v>
      </c>
    </row>
    <row r="687" s="11" customFormat="1">
      <c r="B687" s="235"/>
      <c r="C687" s="236"/>
      <c r="D687" s="232" t="s">
        <v>151</v>
      </c>
      <c r="E687" s="237" t="s">
        <v>22</v>
      </c>
      <c r="F687" s="238" t="s">
        <v>159</v>
      </c>
      <c r="G687" s="236"/>
      <c r="H687" s="239">
        <v>3</v>
      </c>
      <c r="I687" s="240"/>
      <c r="J687" s="236"/>
      <c r="K687" s="236"/>
      <c r="L687" s="241"/>
      <c r="M687" s="242"/>
      <c r="N687" s="243"/>
      <c r="O687" s="243"/>
      <c r="P687" s="243"/>
      <c r="Q687" s="243"/>
      <c r="R687" s="243"/>
      <c r="S687" s="243"/>
      <c r="T687" s="244"/>
      <c r="AT687" s="245" t="s">
        <v>151</v>
      </c>
      <c r="AU687" s="245" t="s">
        <v>86</v>
      </c>
      <c r="AV687" s="11" t="s">
        <v>86</v>
      </c>
      <c r="AW687" s="11" t="s">
        <v>39</v>
      </c>
      <c r="AX687" s="11" t="s">
        <v>24</v>
      </c>
      <c r="AY687" s="245" t="s">
        <v>140</v>
      </c>
    </row>
    <row r="688" s="1" customFormat="1" ht="25.5" customHeight="1">
      <c r="B688" s="45"/>
      <c r="C688" s="220" t="s">
        <v>1114</v>
      </c>
      <c r="D688" s="220" t="s">
        <v>142</v>
      </c>
      <c r="E688" s="221" t="s">
        <v>1115</v>
      </c>
      <c r="F688" s="222" t="s">
        <v>1116</v>
      </c>
      <c r="G688" s="223" t="s">
        <v>225</v>
      </c>
      <c r="H688" s="224">
        <v>1440</v>
      </c>
      <c r="I688" s="225"/>
      <c r="J688" s="226">
        <f>ROUND(I688*H688,2)</f>
        <v>0</v>
      </c>
      <c r="K688" s="222" t="s">
        <v>146</v>
      </c>
      <c r="L688" s="71"/>
      <c r="M688" s="227" t="s">
        <v>22</v>
      </c>
      <c r="N688" s="228" t="s">
        <v>47</v>
      </c>
      <c r="O688" s="46"/>
      <c r="P688" s="229">
        <f>O688*H688</f>
        <v>0</v>
      </c>
      <c r="Q688" s="229">
        <v>0</v>
      </c>
      <c r="R688" s="229">
        <f>Q688*H688</f>
        <v>0</v>
      </c>
      <c r="S688" s="229">
        <v>0</v>
      </c>
      <c r="T688" s="230">
        <f>S688*H688</f>
        <v>0</v>
      </c>
      <c r="AR688" s="23" t="s">
        <v>147</v>
      </c>
      <c r="AT688" s="23" t="s">
        <v>142</v>
      </c>
      <c r="AU688" s="23" t="s">
        <v>86</v>
      </c>
      <c r="AY688" s="23" t="s">
        <v>140</v>
      </c>
      <c r="BE688" s="231">
        <f>IF(N688="základní",J688,0)</f>
        <v>0</v>
      </c>
      <c r="BF688" s="231">
        <f>IF(N688="snížená",J688,0)</f>
        <v>0</v>
      </c>
      <c r="BG688" s="231">
        <f>IF(N688="zákl. přenesená",J688,0)</f>
        <v>0</v>
      </c>
      <c r="BH688" s="231">
        <f>IF(N688="sníž. přenesená",J688,0)</f>
        <v>0</v>
      </c>
      <c r="BI688" s="231">
        <f>IF(N688="nulová",J688,0)</f>
        <v>0</v>
      </c>
      <c r="BJ688" s="23" t="s">
        <v>24</v>
      </c>
      <c r="BK688" s="231">
        <f>ROUND(I688*H688,2)</f>
        <v>0</v>
      </c>
      <c r="BL688" s="23" t="s">
        <v>147</v>
      </c>
      <c r="BM688" s="23" t="s">
        <v>1117</v>
      </c>
    </row>
    <row r="689" s="1" customFormat="1">
      <c r="B689" s="45"/>
      <c r="C689" s="73"/>
      <c r="D689" s="232" t="s">
        <v>149</v>
      </c>
      <c r="E689" s="73"/>
      <c r="F689" s="233" t="s">
        <v>1109</v>
      </c>
      <c r="G689" s="73"/>
      <c r="H689" s="73"/>
      <c r="I689" s="190"/>
      <c r="J689" s="73"/>
      <c r="K689" s="73"/>
      <c r="L689" s="71"/>
      <c r="M689" s="234"/>
      <c r="N689" s="46"/>
      <c r="O689" s="46"/>
      <c r="P689" s="46"/>
      <c r="Q689" s="46"/>
      <c r="R689" s="46"/>
      <c r="S689" s="46"/>
      <c r="T689" s="94"/>
      <c r="AT689" s="23" t="s">
        <v>149</v>
      </c>
      <c r="AU689" s="23" t="s">
        <v>86</v>
      </c>
    </row>
    <row r="690" s="11" customFormat="1">
      <c r="B690" s="235"/>
      <c r="C690" s="236"/>
      <c r="D690" s="232" t="s">
        <v>151</v>
      </c>
      <c r="E690" s="237" t="s">
        <v>22</v>
      </c>
      <c r="F690" s="238" t="s">
        <v>1118</v>
      </c>
      <c r="G690" s="236"/>
      <c r="H690" s="239">
        <v>1440</v>
      </c>
      <c r="I690" s="240"/>
      <c r="J690" s="236"/>
      <c r="K690" s="236"/>
      <c r="L690" s="241"/>
      <c r="M690" s="242"/>
      <c r="N690" s="243"/>
      <c r="O690" s="243"/>
      <c r="P690" s="243"/>
      <c r="Q690" s="243"/>
      <c r="R690" s="243"/>
      <c r="S690" s="243"/>
      <c r="T690" s="244"/>
      <c r="AT690" s="245" t="s">
        <v>151</v>
      </c>
      <c r="AU690" s="245" t="s">
        <v>86</v>
      </c>
      <c r="AV690" s="11" t="s">
        <v>86</v>
      </c>
      <c r="AW690" s="11" t="s">
        <v>39</v>
      </c>
      <c r="AX690" s="11" t="s">
        <v>24</v>
      </c>
      <c r="AY690" s="245" t="s">
        <v>140</v>
      </c>
    </row>
    <row r="691" s="1" customFormat="1" ht="25.5" customHeight="1">
      <c r="B691" s="45"/>
      <c r="C691" s="220" t="s">
        <v>1119</v>
      </c>
      <c r="D691" s="220" t="s">
        <v>142</v>
      </c>
      <c r="E691" s="221" t="s">
        <v>1120</v>
      </c>
      <c r="F691" s="222" t="s">
        <v>1121</v>
      </c>
      <c r="G691" s="223" t="s">
        <v>225</v>
      </c>
      <c r="H691" s="224">
        <v>540</v>
      </c>
      <c r="I691" s="225"/>
      <c r="J691" s="226">
        <f>ROUND(I691*H691,2)</f>
        <v>0</v>
      </c>
      <c r="K691" s="222" t="s">
        <v>146</v>
      </c>
      <c r="L691" s="71"/>
      <c r="M691" s="227" t="s">
        <v>22</v>
      </c>
      <c r="N691" s="228" t="s">
        <v>47</v>
      </c>
      <c r="O691" s="46"/>
      <c r="P691" s="229">
        <f>O691*H691</f>
        <v>0</v>
      </c>
      <c r="Q691" s="229">
        <v>0</v>
      </c>
      <c r="R691" s="229">
        <f>Q691*H691</f>
        <v>0</v>
      </c>
      <c r="S691" s="229">
        <v>0</v>
      </c>
      <c r="T691" s="230">
        <f>S691*H691</f>
        <v>0</v>
      </c>
      <c r="AR691" s="23" t="s">
        <v>147</v>
      </c>
      <c r="AT691" s="23" t="s">
        <v>142</v>
      </c>
      <c r="AU691" s="23" t="s">
        <v>86</v>
      </c>
      <c r="AY691" s="23" t="s">
        <v>140</v>
      </c>
      <c r="BE691" s="231">
        <f>IF(N691="základní",J691,0)</f>
        <v>0</v>
      </c>
      <c r="BF691" s="231">
        <f>IF(N691="snížená",J691,0)</f>
        <v>0</v>
      </c>
      <c r="BG691" s="231">
        <f>IF(N691="zákl. přenesená",J691,0)</f>
        <v>0</v>
      </c>
      <c r="BH691" s="231">
        <f>IF(N691="sníž. přenesená",J691,0)</f>
        <v>0</v>
      </c>
      <c r="BI691" s="231">
        <f>IF(N691="nulová",J691,0)</f>
        <v>0</v>
      </c>
      <c r="BJ691" s="23" t="s">
        <v>24</v>
      </c>
      <c r="BK691" s="231">
        <f>ROUND(I691*H691,2)</f>
        <v>0</v>
      </c>
      <c r="BL691" s="23" t="s">
        <v>147</v>
      </c>
      <c r="BM691" s="23" t="s">
        <v>1122</v>
      </c>
    </row>
    <row r="692" s="1" customFormat="1">
      <c r="B692" s="45"/>
      <c r="C692" s="73"/>
      <c r="D692" s="232" t="s">
        <v>149</v>
      </c>
      <c r="E692" s="73"/>
      <c r="F692" s="233" t="s">
        <v>1109</v>
      </c>
      <c r="G692" s="73"/>
      <c r="H692" s="73"/>
      <c r="I692" s="190"/>
      <c r="J692" s="73"/>
      <c r="K692" s="73"/>
      <c r="L692" s="71"/>
      <c r="M692" s="234"/>
      <c r="N692" s="46"/>
      <c r="O692" s="46"/>
      <c r="P692" s="46"/>
      <c r="Q692" s="46"/>
      <c r="R692" s="46"/>
      <c r="S692" s="46"/>
      <c r="T692" s="94"/>
      <c r="AT692" s="23" t="s">
        <v>149</v>
      </c>
      <c r="AU692" s="23" t="s">
        <v>86</v>
      </c>
    </row>
    <row r="693" s="11" customFormat="1">
      <c r="B693" s="235"/>
      <c r="C693" s="236"/>
      <c r="D693" s="232" t="s">
        <v>151</v>
      </c>
      <c r="E693" s="237" t="s">
        <v>22</v>
      </c>
      <c r="F693" s="238" t="s">
        <v>1123</v>
      </c>
      <c r="G693" s="236"/>
      <c r="H693" s="239">
        <v>540</v>
      </c>
      <c r="I693" s="240"/>
      <c r="J693" s="236"/>
      <c r="K693" s="236"/>
      <c r="L693" s="241"/>
      <c r="M693" s="242"/>
      <c r="N693" s="243"/>
      <c r="O693" s="243"/>
      <c r="P693" s="243"/>
      <c r="Q693" s="243"/>
      <c r="R693" s="243"/>
      <c r="S693" s="243"/>
      <c r="T693" s="244"/>
      <c r="AT693" s="245" t="s">
        <v>151</v>
      </c>
      <c r="AU693" s="245" t="s">
        <v>86</v>
      </c>
      <c r="AV693" s="11" t="s">
        <v>86</v>
      </c>
      <c r="AW693" s="11" t="s">
        <v>39</v>
      </c>
      <c r="AX693" s="11" t="s">
        <v>24</v>
      </c>
      <c r="AY693" s="245" t="s">
        <v>140</v>
      </c>
    </row>
    <row r="694" s="1" customFormat="1" ht="25.5" customHeight="1">
      <c r="B694" s="45"/>
      <c r="C694" s="220" t="s">
        <v>1124</v>
      </c>
      <c r="D694" s="220" t="s">
        <v>142</v>
      </c>
      <c r="E694" s="221" t="s">
        <v>1125</v>
      </c>
      <c r="F694" s="222" t="s">
        <v>1126</v>
      </c>
      <c r="G694" s="223" t="s">
        <v>225</v>
      </c>
      <c r="H694" s="224">
        <v>2</v>
      </c>
      <c r="I694" s="225"/>
      <c r="J694" s="226">
        <f>ROUND(I694*H694,2)</f>
        <v>0</v>
      </c>
      <c r="K694" s="222" t="s">
        <v>146</v>
      </c>
      <c r="L694" s="71"/>
      <c r="M694" s="227" t="s">
        <v>22</v>
      </c>
      <c r="N694" s="228" t="s">
        <v>47</v>
      </c>
      <c r="O694" s="46"/>
      <c r="P694" s="229">
        <f>O694*H694</f>
        <v>0</v>
      </c>
      <c r="Q694" s="229">
        <v>0</v>
      </c>
      <c r="R694" s="229">
        <f>Q694*H694</f>
        <v>0</v>
      </c>
      <c r="S694" s="229">
        <v>0</v>
      </c>
      <c r="T694" s="230">
        <f>S694*H694</f>
        <v>0</v>
      </c>
      <c r="AR694" s="23" t="s">
        <v>147</v>
      </c>
      <c r="AT694" s="23" t="s">
        <v>142</v>
      </c>
      <c r="AU694" s="23" t="s">
        <v>86</v>
      </c>
      <c r="AY694" s="23" t="s">
        <v>140</v>
      </c>
      <c r="BE694" s="231">
        <f>IF(N694="základní",J694,0)</f>
        <v>0</v>
      </c>
      <c r="BF694" s="231">
        <f>IF(N694="snížená",J694,0)</f>
        <v>0</v>
      </c>
      <c r="BG694" s="231">
        <f>IF(N694="zákl. přenesená",J694,0)</f>
        <v>0</v>
      </c>
      <c r="BH694" s="231">
        <f>IF(N694="sníž. přenesená",J694,0)</f>
        <v>0</v>
      </c>
      <c r="BI694" s="231">
        <f>IF(N694="nulová",J694,0)</f>
        <v>0</v>
      </c>
      <c r="BJ694" s="23" t="s">
        <v>24</v>
      </c>
      <c r="BK694" s="231">
        <f>ROUND(I694*H694,2)</f>
        <v>0</v>
      </c>
      <c r="BL694" s="23" t="s">
        <v>147</v>
      </c>
      <c r="BM694" s="23" t="s">
        <v>1127</v>
      </c>
    </row>
    <row r="695" s="1" customFormat="1">
      <c r="B695" s="45"/>
      <c r="C695" s="73"/>
      <c r="D695" s="232" t="s">
        <v>149</v>
      </c>
      <c r="E695" s="73"/>
      <c r="F695" s="233" t="s">
        <v>1128</v>
      </c>
      <c r="G695" s="73"/>
      <c r="H695" s="73"/>
      <c r="I695" s="190"/>
      <c r="J695" s="73"/>
      <c r="K695" s="73"/>
      <c r="L695" s="71"/>
      <c r="M695" s="234"/>
      <c r="N695" s="46"/>
      <c r="O695" s="46"/>
      <c r="P695" s="46"/>
      <c r="Q695" s="46"/>
      <c r="R695" s="46"/>
      <c r="S695" s="46"/>
      <c r="T695" s="94"/>
      <c r="AT695" s="23" t="s">
        <v>149</v>
      </c>
      <c r="AU695" s="23" t="s">
        <v>86</v>
      </c>
    </row>
    <row r="696" s="11" customFormat="1">
      <c r="B696" s="235"/>
      <c r="C696" s="236"/>
      <c r="D696" s="232" t="s">
        <v>151</v>
      </c>
      <c r="E696" s="237" t="s">
        <v>22</v>
      </c>
      <c r="F696" s="238" t="s">
        <v>86</v>
      </c>
      <c r="G696" s="236"/>
      <c r="H696" s="239">
        <v>2</v>
      </c>
      <c r="I696" s="240"/>
      <c r="J696" s="236"/>
      <c r="K696" s="236"/>
      <c r="L696" s="241"/>
      <c r="M696" s="242"/>
      <c r="N696" s="243"/>
      <c r="O696" s="243"/>
      <c r="P696" s="243"/>
      <c r="Q696" s="243"/>
      <c r="R696" s="243"/>
      <c r="S696" s="243"/>
      <c r="T696" s="244"/>
      <c r="AT696" s="245" t="s">
        <v>151</v>
      </c>
      <c r="AU696" s="245" t="s">
        <v>86</v>
      </c>
      <c r="AV696" s="11" t="s">
        <v>86</v>
      </c>
      <c r="AW696" s="11" t="s">
        <v>39</v>
      </c>
      <c r="AX696" s="11" t="s">
        <v>24</v>
      </c>
      <c r="AY696" s="245" t="s">
        <v>140</v>
      </c>
    </row>
    <row r="697" s="1" customFormat="1" ht="25.5" customHeight="1">
      <c r="B697" s="45"/>
      <c r="C697" s="220" t="s">
        <v>1129</v>
      </c>
      <c r="D697" s="220" t="s">
        <v>142</v>
      </c>
      <c r="E697" s="221" t="s">
        <v>1130</v>
      </c>
      <c r="F697" s="222" t="s">
        <v>1131</v>
      </c>
      <c r="G697" s="223" t="s">
        <v>225</v>
      </c>
      <c r="H697" s="224">
        <v>180</v>
      </c>
      <c r="I697" s="225"/>
      <c r="J697" s="226">
        <f>ROUND(I697*H697,2)</f>
        <v>0</v>
      </c>
      <c r="K697" s="222" t="s">
        <v>146</v>
      </c>
      <c r="L697" s="71"/>
      <c r="M697" s="227" t="s">
        <v>22</v>
      </c>
      <c r="N697" s="228" t="s">
        <v>47</v>
      </c>
      <c r="O697" s="46"/>
      <c r="P697" s="229">
        <f>O697*H697</f>
        <v>0</v>
      </c>
      <c r="Q697" s="229">
        <v>0</v>
      </c>
      <c r="R697" s="229">
        <f>Q697*H697</f>
        <v>0</v>
      </c>
      <c r="S697" s="229">
        <v>0</v>
      </c>
      <c r="T697" s="230">
        <f>S697*H697</f>
        <v>0</v>
      </c>
      <c r="AR697" s="23" t="s">
        <v>147</v>
      </c>
      <c r="AT697" s="23" t="s">
        <v>142</v>
      </c>
      <c r="AU697" s="23" t="s">
        <v>86</v>
      </c>
      <c r="AY697" s="23" t="s">
        <v>140</v>
      </c>
      <c r="BE697" s="231">
        <f>IF(N697="základní",J697,0)</f>
        <v>0</v>
      </c>
      <c r="BF697" s="231">
        <f>IF(N697="snížená",J697,0)</f>
        <v>0</v>
      </c>
      <c r="BG697" s="231">
        <f>IF(N697="zákl. přenesená",J697,0)</f>
        <v>0</v>
      </c>
      <c r="BH697" s="231">
        <f>IF(N697="sníž. přenesená",J697,0)</f>
        <v>0</v>
      </c>
      <c r="BI697" s="231">
        <f>IF(N697="nulová",J697,0)</f>
        <v>0</v>
      </c>
      <c r="BJ697" s="23" t="s">
        <v>24</v>
      </c>
      <c r="BK697" s="231">
        <f>ROUND(I697*H697,2)</f>
        <v>0</v>
      </c>
      <c r="BL697" s="23" t="s">
        <v>147</v>
      </c>
      <c r="BM697" s="23" t="s">
        <v>1132</v>
      </c>
    </row>
    <row r="698" s="1" customFormat="1">
      <c r="B698" s="45"/>
      <c r="C698" s="73"/>
      <c r="D698" s="232" t="s">
        <v>149</v>
      </c>
      <c r="E698" s="73"/>
      <c r="F698" s="233" t="s">
        <v>1128</v>
      </c>
      <c r="G698" s="73"/>
      <c r="H698" s="73"/>
      <c r="I698" s="190"/>
      <c r="J698" s="73"/>
      <c r="K698" s="73"/>
      <c r="L698" s="71"/>
      <c r="M698" s="234"/>
      <c r="N698" s="46"/>
      <c r="O698" s="46"/>
      <c r="P698" s="46"/>
      <c r="Q698" s="46"/>
      <c r="R698" s="46"/>
      <c r="S698" s="46"/>
      <c r="T698" s="94"/>
      <c r="AT698" s="23" t="s">
        <v>149</v>
      </c>
      <c r="AU698" s="23" t="s">
        <v>86</v>
      </c>
    </row>
    <row r="699" s="11" customFormat="1">
      <c r="B699" s="235"/>
      <c r="C699" s="236"/>
      <c r="D699" s="232" t="s">
        <v>151</v>
      </c>
      <c r="E699" s="237" t="s">
        <v>22</v>
      </c>
      <c r="F699" s="238" t="s">
        <v>1133</v>
      </c>
      <c r="G699" s="236"/>
      <c r="H699" s="239">
        <v>180</v>
      </c>
      <c r="I699" s="240"/>
      <c r="J699" s="236"/>
      <c r="K699" s="236"/>
      <c r="L699" s="241"/>
      <c r="M699" s="242"/>
      <c r="N699" s="243"/>
      <c r="O699" s="243"/>
      <c r="P699" s="243"/>
      <c r="Q699" s="243"/>
      <c r="R699" s="243"/>
      <c r="S699" s="243"/>
      <c r="T699" s="244"/>
      <c r="AT699" s="245" t="s">
        <v>151</v>
      </c>
      <c r="AU699" s="245" t="s">
        <v>86</v>
      </c>
      <c r="AV699" s="11" t="s">
        <v>86</v>
      </c>
      <c r="AW699" s="11" t="s">
        <v>39</v>
      </c>
      <c r="AX699" s="11" t="s">
        <v>24</v>
      </c>
      <c r="AY699" s="245" t="s">
        <v>140</v>
      </c>
    </row>
    <row r="700" s="1" customFormat="1" ht="25.5" customHeight="1">
      <c r="B700" s="45"/>
      <c r="C700" s="220" t="s">
        <v>1134</v>
      </c>
      <c r="D700" s="220" t="s">
        <v>142</v>
      </c>
      <c r="E700" s="221" t="s">
        <v>1135</v>
      </c>
      <c r="F700" s="222" t="s">
        <v>1136</v>
      </c>
      <c r="G700" s="223" t="s">
        <v>225</v>
      </c>
      <c r="H700" s="224">
        <v>10</v>
      </c>
      <c r="I700" s="225"/>
      <c r="J700" s="226">
        <f>ROUND(I700*H700,2)</f>
        <v>0</v>
      </c>
      <c r="K700" s="222" t="s">
        <v>146</v>
      </c>
      <c r="L700" s="71"/>
      <c r="M700" s="227" t="s">
        <v>22</v>
      </c>
      <c r="N700" s="228" t="s">
        <v>47</v>
      </c>
      <c r="O700" s="46"/>
      <c r="P700" s="229">
        <f>O700*H700</f>
        <v>0</v>
      </c>
      <c r="Q700" s="229">
        <v>0</v>
      </c>
      <c r="R700" s="229">
        <f>Q700*H700</f>
        <v>0</v>
      </c>
      <c r="S700" s="229">
        <v>0</v>
      </c>
      <c r="T700" s="230">
        <f>S700*H700</f>
        <v>0</v>
      </c>
      <c r="AR700" s="23" t="s">
        <v>147</v>
      </c>
      <c r="AT700" s="23" t="s">
        <v>142</v>
      </c>
      <c r="AU700" s="23" t="s">
        <v>86</v>
      </c>
      <c r="AY700" s="23" t="s">
        <v>140</v>
      </c>
      <c r="BE700" s="231">
        <f>IF(N700="základní",J700,0)</f>
        <v>0</v>
      </c>
      <c r="BF700" s="231">
        <f>IF(N700="snížená",J700,0)</f>
        <v>0</v>
      </c>
      <c r="BG700" s="231">
        <f>IF(N700="zákl. přenesená",J700,0)</f>
        <v>0</v>
      </c>
      <c r="BH700" s="231">
        <f>IF(N700="sníž. přenesená",J700,0)</f>
        <v>0</v>
      </c>
      <c r="BI700" s="231">
        <f>IF(N700="nulová",J700,0)</f>
        <v>0</v>
      </c>
      <c r="BJ700" s="23" t="s">
        <v>24</v>
      </c>
      <c r="BK700" s="231">
        <f>ROUND(I700*H700,2)</f>
        <v>0</v>
      </c>
      <c r="BL700" s="23" t="s">
        <v>147</v>
      </c>
      <c r="BM700" s="23" t="s">
        <v>1137</v>
      </c>
    </row>
    <row r="701" s="1" customFormat="1">
      <c r="B701" s="45"/>
      <c r="C701" s="73"/>
      <c r="D701" s="232" t="s">
        <v>149</v>
      </c>
      <c r="E701" s="73"/>
      <c r="F701" s="233" t="s">
        <v>1138</v>
      </c>
      <c r="G701" s="73"/>
      <c r="H701" s="73"/>
      <c r="I701" s="190"/>
      <c r="J701" s="73"/>
      <c r="K701" s="73"/>
      <c r="L701" s="71"/>
      <c r="M701" s="234"/>
      <c r="N701" s="46"/>
      <c r="O701" s="46"/>
      <c r="P701" s="46"/>
      <c r="Q701" s="46"/>
      <c r="R701" s="46"/>
      <c r="S701" s="46"/>
      <c r="T701" s="94"/>
      <c r="AT701" s="23" t="s">
        <v>149</v>
      </c>
      <c r="AU701" s="23" t="s">
        <v>86</v>
      </c>
    </row>
    <row r="702" s="11" customFormat="1">
      <c r="B702" s="235"/>
      <c r="C702" s="236"/>
      <c r="D702" s="232" t="s">
        <v>151</v>
      </c>
      <c r="E702" s="237" t="s">
        <v>22</v>
      </c>
      <c r="F702" s="238" t="s">
        <v>29</v>
      </c>
      <c r="G702" s="236"/>
      <c r="H702" s="239">
        <v>10</v>
      </c>
      <c r="I702" s="240"/>
      <c r="J702" s="236"/>
      <c r="K702" s="236"/>
      <c r="L702" s="241"/>
      <c r="M702" s="242"/>
      <c r="N702" s="243"/>
      <c r="O702" s="243"/>
      <c r="P702" s="243"/>
      <c r="Q702" s="243"/>
      <c r="R702" s="243"/>
      <c r="S702" s="243"/>
      <c r="T702" s="244"/>
      <c r="AT702" s="245" t="s">
        <v>151</v>
      </c>
      <c r="AU702" s="245" t="s">
        <v>86</v>
      </c>
      <c r="AV702" s="11" t="s">
        <v>86</v>
      </c>
      <c r="AW702" s="11" t="s">
        <v>39</v>
      </c>
      <c r="AX702" s="11" t="s">
        <v>24</v>
      </c>
      <c r="AY702" s="245" t="s">
        <v>140</v>
      </c>
    </row>
    <row r="703" s="1" customFormat="1" ht="16.5" customHeight="1">
      <c r="B703" s="45"/>
      <c r="C703" s="220" t="s">
        <v>1139</v>
      </c>
      <c r="D703" s="220" t="s">
        <v>142</v>
      </c>
      <c r="E703" s="221" t="s">
        <v>1140</v>
      </c>
      <c r="F703" s="222" t="s">
        <v>1141</v>
      </c>
      <c r="G703" s="223" t="s">
        <v>166</v>
      </c>
      <c r="H703" s="224">
        <v>136</v>
      </c>
      <c r="I703" s="225"/>
      <c r="J703" s="226">
        <f>ROUND(I703*H703,2)</f>
        <v>0</v>
      </c>
      <c r="K703" s="222" t="s">
        <v>260</v>
      </c>
      <c r="L703" s="71"/>
      <c r="M703" s="227" t="s">
        <v>22</v>
      </c>
      <c r="N703" s="228" t="s">
        <v>47</v>
      </c>
      <c r="O703" s="46"/>
      <c r="P703" s="229">
        <f>O703*H703</f>
        <v>0</v>
      </c>
      <c r="Q703" s="229">
        <v>0.61346999999999996</v>
      </c>
      <c r="R703" s="229">
        <f>Q703*H703</f>
        <v>83.431919999999991</v>
      </c>
      <c r="S703" s="229">
        <v>0</v>
      </c>
      <c r="T703" s="230">
        <f>S703*H703</f>
        <v>0</v>
      </c>
      <c r="AR703" s="23" t="s">
        <v>147</v>
      </c>
      <c r="AT703" s="23" t="s">
        <v>142</v>
      </c>
      <c r="AU703" s="23" t="s">
        <v>86</v>
      </c>
      <c r="AY703" s="23" t="s">
        <v>140</v>
      </c>
      <c r="BE703" s="231">
        <f>IF(N703="základní",J703,0)</f>
        <v>0</v>
      </c>
      <c r="BF703" s="231">
        <f>IF(N703="snížená",J703,0)</f>
        <v>0</v>
      </c>
      <c r="BG703" s="231">
        <f>IF(N703="zákl. přenesená",J703,0)</f>
        <v>0</v>
      </c>
      <c r="BH703" s="231">
        <f>IF(N703="sníž. přenesená",J703,0)</f>
        <v>0</v>
      </c>
      <c r="BI703" s="231">
        <f>IF(N703="nulová",J703,0)</f>
        <v>0</v>
      </c>
      <c r="BJ703" s="23" t="s">
        <v>24</v>
      </c>
      <c r="BK703" s="231">
        <f>ROUND(I703*H703,2)</f>
        <v>0</v>
      </c>
      <c r="BL703" s="23" t="s">
        <v>147</v>
      </c>
      <c r="BM703" s="23" t="s">
        <v>1142</v>
      </c>
    </row>
    <row r="704" s="11" customFormat="1">
      <c r="B704" s="235"/>
      <c r="C704" s="236"/>
      <c r="D704" s="232" t="s">
        <v>151</v>
      </c>
      <c r="E704" s="237" t="s">
        <v>22</v>
      </c>
      <c r="F704" s="238" t="s">
        <v>1143</v>
      </c>
      <c r="G704" s="236"/>
      <c r="H704" s="239">
        <v>72</v>
      </c>
      <c r="I704" s="240"/>
      <c r="J704" s="236"/>
      <c r="K704" s="236"/>
      <c r="L704" s="241"/>
      <c r="M704" s="242"/>
      <c r="N704" s="243"/>
      <c r="O704" s="243"/>
      <c r="P704" s="243"/>
      <c r="Q704" s="243"/>
      <c r="R704" s="243"/>
      <c r="S704" s="243"/>
      <c r="T704" s="244"/>
      <c r="AT704" s="245" t="s">
        <v>151</v>
      </c>
      <c r="AU704" s="245" t="s">
        <v>86</v>
      </c>
      <c r="AV704" s="11" t="s">
        <v>86</v>
      </c>
      <c r="AW704" s="11" t="s">
        <v>39</v>
      </c>
      <c r="AX704" s="11" t="s">
        <v>76</v>
      </c>
      <c r="AY704" s="245" t="s">
        <v>140</v>
      </c>
    </row>
    <row r="705" s="11" customFormat="1">
      <c r="B705" s="235"/>
      <c r="C705" s="236"/>
      <c r="D705" s="232" t="s">
        <v>151</v>
      </c>
      <c r="E705" s="237" t="s">
        <v>22</v>
      </c>
      <c r="F705" s="238" t="s">
        <v>1144</v>
      </c>
      <c r="G705" s="236"/>
      <c r="H705" s="239">
        <v>64</v>
      </c>
      <c r="I705" s="240"/>
      <c r="J705" s="236"/>
      <c r="K705" s="236"/>
      <c r="L705" s="241"/>
      <c r="M705" s="242"/>
      <c r="N705" s="243"/>
      <c r="O705" s="243"/>
      <c r="P705" s="243"/>
      <c r="Q705" s="243"/>
      <c r="R705" s="243"/>
      <c r="S705" s="243"/>
      <c r="T705" s="244"/>
      <c r="AT705" s="245" t="s">
        <v>151</v>
      </c>
      <c r="AU705" s="245" t="s">
        <v>86</v>
      </c>
      <c r="AV705" s="11" t="s">
        <v>86</v>
      </c>
      <c r="AW705" s="11" t="s">
        <v>39</v>
      </c>
      <c r="AX705" s="11" t="s">
        <v>76</v>
      </c>
      <c r="AY705" s="245" t="s">
        <v>140</v>
      </c>
    </row>
    <row r="706" s="12" customFormat="1">
      <c r="B706" s="246"/>
      <c r="C706" s="247"/>
      <c r="D706" s="232" t="s">
        <v>151</v>
      </c>
      <c r="E706" s="248" t="s">
        <v>22</v>
      </c>
      <c r="F706" s="249" t="s">
        <v>158</v>
      </c>
      <c r="G706" s="247"/>
      <c r="H706" s="250">
        <v>136</v>
      </c>
      <c r="I706" s="251"/>
      <c r="J706" s="247"/>
      <c r="K706" s="247"/>
      <c r="L706" s="252"/>
      <c r="M706" s="253"/>
      <c r="N706" s="254"/>
      <c r="O706" s="254"/>
      <c r="P706" s="254"/>
      <c r="Q706" s="254"/>
      <c r="R706" s="254"/>
      <c r="S706" s="254"/>
      <c r="T706" s="255"/>
      <c r="AT706" s="256" t="s">
        <v>151</v>
      </c>
      <c r="AU706" s="256" t="s">
        <v>86</v>
      </c>
      <c r="AV706" s="12" t="s">
        <v>147</v>
      </c>
      <c r="AW706" s="12" t="s">
        <v>39</v>
      </c>
      <c r="AX706" s="12" t="s">
        <v>24</v>
      </c>
      <c r="AY706" s="256" t="s">
        <v>140</v>
      </c>
    </row>
    <row r="707" s="1" customFormat="1" ht="25.5" customHeight="1">
      <c r="B707" s="45"/>
      <c r="C707" s="220" t="s">
        <v>1145</v>
      </c>
      <c r="D707" s="220" t="s">
        <v>142</v>
      </c>
      <c r="E707" s="221" t="s">
        <v>1146</v>
      </c>
      <c r="F707" s="222" t="s">
        <v>1147</v>
      </c>
      <c r="G707" s="223" t="s">
        <v>225</v>
      </c>
      <c r="H707" s="224">
        <v>7</v>
      </c>
      <c r="I707" s="225"/>
      <c r="J707" s="226">
        <f>ROUND(I707*H707,2)</f>
        <v>0</v>
      </c>
      <c r="K707" s="222" t="s">
        <v>146</v>
      </c>
      <c r="L707" s="71"/>
      <c r="M707" s="227" t="s">
        <v>22</v>
      </c>
      <c r="N707" s="228" t="s">
        <v>47</v>
      </c>
      <c r="O707" s="46"/>
      <c r="P707" s="229">
        <f>O707*H707</f>
        <v>0</v>
      </c>
      <c r="Q707" s="229">
        <v>0</v>
      </c>
      <c r="R707" s="229">
        <f>Q707*H707</f>
        <v>0</v>
      </c>
      <c r="S707" s="229">
        <v>0</v>
      </c>
      <c r="T707" s="230">
        <f>S707*H707</f>
        <v>0</v>
      </c>
      <c r="AR707" s="23" t="s">
        <v>147</v>
      </c>
      <c r="AT707" s="23" t="s">
        <v>142</v>
      </c>
      <c r="AU707" s="23" t="s">
        <v>86</v>
      </c>
      <c r="AY707" s="23" t="s">
        <v>140</v>
      </c>
      <c r="BE707" s="231">
        <f>IF(N707="základní",J707,0)</f>
        <v>0</v>
      </c>
      <c r="BF707" s="231">
        <f>IF(N707="snížená",J707,0)</f>
        <v>0</v>
      </c>
      <c r="BG707" s="231">
        <f>IF(N707="zákl. přenesená",J707,0)</f>
        <v>0</v>
      </c>
      <c r="BH707" s="231">
        <f>IF(N707="sníž. přenesená",J707,0)</f>
        <v>0</v>
      </c>
      <c r="BI707" s="231">
        <f>IF(N707="nulová",J707,0)</f>
        <v>0</v>
      </c>
      <c r="BJ707" s="23" t="s">
        <v>24</v>
      </c>
      <c r="BK707" s="231">
        <f>ROUND(I707*H707,2)</f>
        <v>0</v>
      </c>
      <c r="BL707" s="23" t="s">
        <v>147</v>
      </c>
      <c r="BM707" s="23" t="s">
        <v>1148</v>
      </c>
    </row>
    <row r="708" s="1" customFormat="1">
      <c r="B708" s="45"/>
      <c r="C708" s="73"/>
      <c r="D708" s="232" t="s">
        <v>149</v>
      </c>
      <c r="E708" s="73"/>
      <c r="F708" s="233" t="s">
        <v>1138</v>
      </c>
      <c r="G708" s="73"/>
      <c r="H708" s="73"/>
      <c r="I708" s="190"/>
      <c r="J708" s="73"/>
      <c r="K708" s="73"/>
      <c r="L708" s="71"/>
      <c r="M708" s="234"/>
      <c r="N708" s="46"/>
      <c r="O708" s="46"/>
      <c r="P708" s="46"/>
      <c r="Q708" s="46"/>
      <c r="R708" s="46"/>
      <c r="S708" s="46"/>
      <c r="T708" s="94"/>
      <c r="AT708" s="23" t="s">
        <v>149</v>
      </c>
      <c r="AU708" s="23" t="s">
        <v>86</v>
      </c>
    </row>
    <row r="709" s="11" customFormat="1">
      <c r="B709" s="235"/>
      <c r="C709" s="236"/>
      <c r="D709" s="232" t="s">
        <v>151</v>
      </c>
      <c r="E709" s="237" t="s">
        <v>22</v>
      </c>
      <c r="F709" s="238" t="s">
        <v>184</v>
      </c>
      <c r="G709" s="236"/>
      <c r="H709" s="239">
        <v>7</v>
      </c>
      <c r="I709" s="240"/>
      <c r="J709" s="236"/>
      <c r="K709" s="236"/>
      <c r="L709" s="241"/>
      <c r="M709" s="242"/>
      <c r="N709" s="243"/>
      <c r="O709" s="243"/>
      <c r="P709" s="243"/>
      <c r="Q709" s="243"/>
      <c r="R709" s="243"/>
      <c r="S709" s="243"/>
      <c r="T709" s="244"/>
      <c r="AT709" s="245" t="s">
        <v>151</v>
      </c>
      <c r="AU709" s="245" t="s">
        <v>86</v>
      </c>
      <c r="AV709" s="11" t="s">
        <v>86</v>
      </c>
      <c r="AW709" s="11" t="s">
        <v>39</v>
      </c>
      <c r="AX709" s="11" t="s">
        <v>24</v>
      </c>
      <c r="AY709" s="245" t="s">
        <v>140</v>
      </c>
    </row>
    <row r="710" s="1" customFormat="1" ht="38.25" customHeight="1">
      <c r="B710" s="45"/>
      <c r="C710" s="220" t="s">
        <v>1149</v>
      </c>
      <c r="D710" s="220" t="s">
        <v>142</v>
      </c>
      <c r="E710" s="221" t="s">
        <v>1150</v>
      </c>
      <c r="F710" s="222" t="s">
        <v>1151</v>
      </c>
      <c r="G710" s="223" t="s">
        <v>225</v>
      </c>
      <c r="H710" s="224">
        <v>1260</v>
      </c>
      <c r="I710" s="225"/>
      <c r="J710" s="226">
        <f>ROUND(I710*H710,2)</f>
        <v>0</v>
      </c>
      <c r="K710" s="222" t="s">
        <v>146</v>
      </c>
      <c r="L710" s="71"/>
      <c r="M710" s="227" t="s">
        <v>22</v>
      </c>
      <c r="N710" s="228" t="s">
        <v>47</v>
      </c>
      <c r="O710" s="46"/>
      <c r="P710" s="229">
        <f>O710*H710</f>
        <v>0</v>
      </c>
      <c r="Q710" s="229">
        <v>0</v>
      </c>
      <c r="R710" s="229">
        <f>Q710*H710</f>
        <v>0</v>
      </c>
      <c r="S710" s="229">
        <v>0</v>
      </c>
      <c r="T710" s="230">
        <f>S710*H710</f>
        <v>0</v>
      </c>
      <c r="AR710" s="23" t="s">
        <v>147</v>
      </c>
      <c r="AT710" s="23" t="s">
        <v>142</v>
      </c>
      <c r="AU710" s="23" t="s">
        <v>86</v>
      </c>
      <c r="AY710" s="23" t="s">
        <v>140</v>
      </c>
      <c r="BE710" s="231">
        <f>IF(N710="základní",J710,0)</f>
        <v>0</v>
      </c>
      <c r="BF710" s="231">
        <f>IF(N710="snížená",J710,0)</f>
        <v>0</v>
      </c>
      <c r="BG710" s="231">
        <f>IF(N710="zákl. přenesená",J710,0)</f>
        <v>0</v>
      </c>
      <c r="BH710" s="231">
        <f>IF(N710="sníž. přenesená",J710,0)</f>
        <v>0</v>
      </c>
      <c r="BI710" s="231">
        <f>IF(N710="nulová",J710,0)</f>
        <v>0</v>
      </c>
      <c r="BJ710" s="23" t="s">
        <v>24</v>
      </c>
      <c r="BK710" s="231">
        <f>ROUND(I710*H710,2)</f>
        <v>0</v>
      </c>
      <c r="BL710" s="23" t="s">
        <v>147</v>
      </c>
      <c r="BM710" s="23" t="s">
        <v>1152</v>
      </c>
    </row>
    <row r="711" s="1" customFormat="1">
      <c r="B711" s="45"/>
      <c r="C711" s="73"/>
      <c r="D711" s="232" t="s">
        <v>149</v>
      </c>
      <c r="E711" s="73"/>
      <c r="F711" s="233" t="s">
        <v>1138</v>
      </c>
      <c r="G711" s="73"/>
      <c r="H711" s="73"/>
      <c r="I711" s="190"/>
      <c r="J711" s="73"/>
      <c r="K711" s="73"/>
      <c r="L711" s="71"/>
      <c r="M711" s="234"/>
      <c r="N711" s="46"/>
      <c r="O711" s="46"/>
      <c r="P711" s="46"/>
      <c r="Q711" s="46"/>
      <c r="R711" s="46"/>
      <c r="S711" s="46"/>
      <c r="T711" s="94"/>
      <c r="AT711" s="23" t="s">
        <v>149</v>
      </c>
      <c r="AU711" s="23" t="s">
        <v>86</v>
      </c>
    </row>
    <row r="712" s="11" customFormat="1">
      <c r="B712" s="235"/>
      <c r="C712" s="236"/>
      <c r="D712" s="232" t="s">
        <v>151</v>
      </c>
      <c r="E712" s="237" t="s">
        <v>22</v>
      </c>
      <c r="F712" s="238" t="s">
        <v>1153</v>
      </c>
      <c r="G712" s="236"/>
      <c r="H712" s="239">
        <v>1260</v>
      </c>
      <c r="I712" s="240"/>
      <c r="J712" s="236"/>
      <c r="K712" s="236"/>
      <c r="L712" s="241"/>
      <c r="M712" s="242"/>
      <c r="N712" s="243"/>
      <c r="O712" s="243"/>
      <c r="P712" s="243"/>
      <c r="Q712" s="243"/>
      <c r="R712" s="243"/>
      <c r="S712" s="243"/>
      <c r="T712" s="244"/>
      <c r="AT712" s="245" t="s">
        <v>151</v>
      </c>
      <c r="AU712" s="245" t="s">
        <v>86</v>
      </c>
      <c r="AV712" s="11" t="s">
        <v>86</v>
      </c>
      <c r="AW712" s="11" t="s">
        <v>39</v>
      </c>
      <c r="AX712" s="11" t="s">
        <v>24</v>
      </c>
      <c r="AY712" s="245" t="s">
        <v>140</v>
      </c>
    </row>
    <row r="713" s="1" customFormat="1" ht="16.5" customHeight="1">
      <c r="B713" s="45"/>
      <c r="C713" s="220" t="s">
        <v>1154</v>
      </c>
      <c r="D713" s="220" t="s">
        <v>142</v>
      </c>
      <c r="E713" s="221" t="s">
        <v>1155</v>
      </c>
      <c r="F713" s="222" t="s">
        <v>1156</v>
      </c>
      <c r="G713" s="223" t="s">
        <v>225</v>
      </c>
      <c r="H713" s="224">
        <v>10</v>
      </c>
      <c r="I713" s="225"/>
      <c r="J713" s="226">
        <f>ROUND(I713*H713,2)</f>
        <v>0</v>
      </c>
      <c r="K713" s="222" t="s">
        <v>1157</v>
      </c>
      <c r="L713" s="71"/>
      <c r="M713" s="227" t="s">
        <v>22</v>
      </c>
      <c r="N713" s="228" t="s">
        <v>47</v>
      </c>
      <c r="O713" s="46"/>
      <c r="P713" s="229">
        <f>O713*H713</f>
        <v>0</v>
      </c>
      <c r="Q713" s="229">
        <v>0</v>
      </c>
      <c r="R713" s="229">
        <f>Q713*H713</f>
        <v>0</v>
      </c>
      <c r="S713" s="229">
        <v>0</v>
      </c>
      <c r="T713" s="230">
        <f>S713*H713</f>
        <v>0</v>
      </c>
      <c r="AR713" s="23" t="s">
        <v>147</v>
      </c>
      <c r="AT713" s="23" t="s">
        <v>142</v>
      </c>
      <c r="AU713" s="23" t="s">
        <v>86</v>
      </c>
      <c r="AY713" s="23" t="s">
        <v>140</v>
      </c>
      <c r="BE713" s="231">
        <f>IF(N713="základní",J713,0)</f>
        <v>0</v>
      </c>
      <c r="BF713" s="231">
        <f>IF(N713="snížená",J713,0)</f>
        <v>0</v>
      </c>
      <c r="BG713" s="231">
        <f>IF(N713="zákl. přenesená",J713,0)</f>
        <v>0</v>
      </c>
      <c r="BH713" s="231">
        <f>IF(N713="sníž. přenesená",J713,0)</f>
        <v>0</v>
      </c>
      <c r="BI713" s="231">
        <f>IF(N713="nulová",J713,0)</f>
        <v>0</v>
      </c>
      <c r="BJ713" s="23" t="s">
        <v>24</v>
      </c>
      <c r="BK713" s="231">
        <f>ROUND(I713*H713,2)</f>
        <v>0</v>
      </c>
      <c r="BL713" s="23" t="s">
        <v>147</v>
      </c>
      <c r="BM713" s="23" t="s">
        <v>1158</v>
      </c>
    </row>
    <row r="714" s="11" customFormat="1">
      <c r="B714" s="235"/>
      <c r="C714" s="236"/>
      <c r="D714" s="232" t="s">
        <v>151</v>
      </c>
      <c r="E714" s="237" t="s">
        <v>22</v>
      </c>
      <c r="F714" s="238" t="s">
        <v>29</v>
      </c>
      <c r="G714" s="236"/>
      <c r="H714" s="239">
        <v>10</v>
      </c>
      <c r="I714" s="240"/>
      <c r="J714" s="236"/>
      <c r="K714" s="236"/>
      <c r="L714" s="241"/>
      <c r="M714" s="242"/>
      <c r="N714" s="243"/>
      <c r="O714" s="243"/>
      <c r="P714" s="243"/>
      <c r="Q714" s="243"/>
      <c r="R714" s="243"/>
      <c r="S714" s="243"/>
      <c r="T714" s="244"/>
      <c r="AT714" s="245" t="s">
        <v>151</v>
      </c>
      <c r="AU714" s="245" t="s">
        <v>86</v>
      </c>
      <c r="AV714" s="11" t="s">
        <v>86</v>
      </c>
      <c r="AW714" s="11" t="s">
        <v>39</v>
      </c>
      <c r="AX714" s="11" t="s">
        <v>24</v>
      </c>
      <c r="AY714" s="245" t="s">
        <v>140</v>
      </c>
    </row>
    <row r="715" s="1" customFormat="1" ht="38.25" customHeight="1">
      <c r="B715" s="45"/>
      <c r="C715" s="220" t="s">
        <v>1159</v>
      </c>
      <c r="D715" s="220" t="s">
        <v>142</v>
      </c>
      <c r="E715" s="221" t="s">
        <v>1160</v>
      </c>
      <c r="F715" s="222" t="s">
        <v>1161</v>
      </c>
      <c r="G715" s="223" t="s">
        <v>225</v>
      </c>
      <c r="H715" s="224">
        <v>900</v>
      </c>
      <c r="I715" s="225"/>
      <c r="J715" s="226">
        <f>ROUND(I715*H715,2)</f>
        <v>0</v>
      </c>
      <c r="K715" s="222" t="s">
        <v>146</v>
      </c>
      <c r="L715" s="71"/>
      <c r="M715" s="227" t="s">
        <v>22</v>
      </c>
      <c r="N715" s="228" t="s">
        <v>47</v>
      </c>
      <c r="O715" s="46"/>
      <c r="P715" s="229">
        <f>O715*H715</f>
        <v>0</v>
      </c>
      <c r="Q715" s="229">
        <v>0</v>
      </c>
      <c r="R715" s="229">
        <f>Q715*H715</f>
        <v>0</v>
      </c>
      <c r="S715" s="229">
        <v>0</v>
      </c>
      <c r="T715" s="230">
        <f>S715*H715</f>
        <v>0</v>
      </c>
      <c r="AR715" s="23" t="s">
        <v>147</v>
      </c>
      <c r="AT715" s="23" t="s">
        <v>142</v>
      </c>
      <c r="AU715" s="23" t="s">
        <v>86</v>
      </c>
      <c r="AY715" s="23" t="s">
        <v>140</v>
      </c>
      <c r="BE715" s="231">
        <f>IF(N715="základní",J715,0)</f>
        <v>0</v>
      </c>
      <c r="BF715" s="231">
        <f>IF(N715="snížená",J715,0)</f>
        <v>0</v>
      </c>
      <c r="BG715" s="231">
        <f>IF(N715="zákl. přenesená",J715,0)</f>
        <v>0</v>
      </c>
      <c r="BH715" s="231">
        <f>IF(N715="sníž. přenesená",J715,0)</f>
        <v>0</v>
      </c>
      <c r="BI715" s="231">
        <f>IF(N715="nulová",J715,0)</f>
        <v>0</v>
      </c>
      <c r="BJ715" s="23" t="s">
        <v>24</v>
      </c>
      <c r="BK715" s="231">
        <f>ROUND(I715*H715,2)</f>
        <v>0</v>
      </c>
      <c r="BL715" s="23" t="s">
        <v>147</v>
      </c>
      <c r="BM715" s="23" t="s">
        <v>1162</v>
      </c>
    </row>
    <row r="716" s="1" customFormat="1">
      <c r="B716" s="45"/>
      <c r="C716" s="73"/>
      <c r="D716" s="232" t="s">
        <v>149</v>
      </c>
      <c r="E716" s="73"/>
      <c r="F716" s="233" t="s">
        <v>1138</v>
      </c>
      <c r="G716" s="73"/>
      <c r="H716" s="73"/>
      <c r="I716" s="190"/>
      <c r="J716" s="73"/>
      <c r="K716" s="73"/>
      <c r="L716" s="71"/>
      <c r="M716" s="234"/>
      <c r="N716" s="46"/>
      <c r="O716" s="46"/>
      <c r="P716" s="46"/>
      <c r="Q716" s="46"/>
      <c r="R716" s="46"/>
      <c r="S716" s="46"/>
      <c r="T716" s="94"/>
      <c r="AT716" s="23" t="s">
        <v>149</v>
      </c>
      <c r="AU716" s="23" t="s">
        <v>86</v>
      </c>
    </row>
    <row r="717" s="11" customFormat="1">
      <c r="B717" s="235"/>
      <c r="C717" s="236"/>
      <c r="D717" s="232" t="s">
        <v>151</v>
      </c>
      <c r="E717" s="237" t="s">
        <v>22</v>
      </c>
      <c r="F717" s="238" t="s">
        <v>1163</v>
      </c>
      <c r="G717" s="236"/>
      <c r="H717" s="239">
        <v>900</v>
      </c>
      <c r="I717" s="240"/>
      <c r="J717" s="236"/>
      <c r="K717" s="236"/>
      <c r="L717" s="241"/>
      <c r="M717" s="242"/>
      <c r="N717" s="243"/>
      <c r="O717" s="243"/>
      <c r="P717" s="243"/>
      <c r="Q717" s="243"/>
      <c r="R717" s="243"/>
      <c r="S717" s="243"/>
      <c r="T717" s="244"/>
      <c r="AT717" s="245" t="s">
        <v>151</v>
      </c>
      <c r="AU717" s="245" t="s">
        <v>86</v>
      </c>
      <c r="AV717" s="11" t="s">
        <v>86</v>
      </c>
      <c r="AW717" s="11" t="s">
        <v>39</v>
      </c>
      <c r="AX717" s="11" t="s">
        <v>24</v>
      </c>
      <c r="AY717" s="245" t="s">
        <v>140</v>
      </c>
    </row>
    <row r="718" s="1" customFormat="1" ht="16.5" customHeight="1">
      <c r="B718" s="45"/>
      <c r="C718" s="220" t="s">
        <v>1164</v>
      </c>
      <c r="D718" s="220" t="s">
        <v>142</v>
      </c>
      <c r="E718" s="221" t="s">
        <v>1165</v>
      </c>
      <c r="F718" s="222" t="s">
        <v>1166</v>
      </c>
      <c r="G718" s="223" t="s">
        <v>225</v>
      </c>
      <c r="H718" s="224">
        <v>900</v>
      </c>
      <c r="I718" s="225"/>
      <c r="J718" s="226">
        <f>ROUND(I718*H718,2)</f>
        <v>0</v>
      </c>
      <c r="K718" s="222" t="s">
        <v>260</v>
      </c>
      <c r="L718" s="71"/>
      <c r="M718" s="227" t="s">
        <v>22</v>
      </c>
      <c r="N718" s="228" t="s">
        <v>47</v>
      </c>
      <c r="O718" s="46"/>
      <c r="P718" s="229">
        <f>O718*H718</f>
        <v>0</v>
      </c>
      <c r="Q718" s="229">
        <v>0</v>
      </c>
      <c r="R718" s="229">
        <f>Q718*H718</f>
        <v>0</v>
      </c>
      <c r="S718" s="229">
        <v>0</v>
      </c>
      <c r="T718" s="230">
        <f>S718*H718</f>
        <v>0</v>
      </c>
      <c r="AR718" s="23" t="s">
        <v>147</v>
      </c>
      <c r="AT718" s="23" t="s">
        <v>142</v>
      </c>
      <c r="AU718" s="23" t="s">
        <v>86</v>
      </c>
      <c r="AY718" s="23" t="s">
        <v>140</v>
      </c>
      <c r="BE718" s="231">
        <f>IF(N718="základní",J718,0)</f>
        <v>0</v>
      </c>
      <c r="BF718" s="231">
        <f>IF(N718="snížená",J718,0)</f>
        <v>0</v>
      </c>
      <c r="BG718" s="231">
        <f>IF(N718="zákl. přenesená",J718,0)</f>
        <v>0</v>
      </c>
      <c r="BH718" s="231">
        <f>IF(N718="sníž. přenesená",J718,0)</f>
        <v>0</v>
      </c>
      <c r="BI718" s="231">
        <f>IF(N718="nulová",J718,0)</f>
        <v>0</v>
      </c>
      <c r="BJ718" s="23" t="s">
        <v>24</v>
      </c>
      <c r="BK718" s="231">
        <f>ROUND(I718*H718,2)</f>
        <v>0</v>
      </c>
      <c r="BL718" s="23" t="s">
        <v>147</v>
      </c>
      <c r="BM718" s="23" t="s">
        <v>1167</v>
      </c>
    </row>
    <row r="719" s="11" customFormat="1">
      <c r="B719" s="235"/>
      <c r="C719" s="236"/>
      <c r="D719" s="232" t="s">
        <v>151</v>
      </c>
      <c r="E719" s="237" t="s">
        <v>22</v>
      </c>
      <c r="F719" s="238" t="s">
        <v>1163</v>
      </c>
      <c r="G719" s="236"/>
      <c r="H719" s="239">
        <v>900</v>
      </c>
      <c r="I719" s="240"/>
      <c r="J719" s="236"/>
      <c r="K719" s="236"/>
      <c r="L719" s="241"/>
      <c r="M719" s="242"/>
      <c r="N719" s="243"/>
      <c r="O719" s="243"/>
      <c r="P719" s="243"/>
      <c r="Q719" s="243"/>
      <c r="R719" s="243"/>
      <c r="S719" s="243"/>
      <c r="T719" s="244"/>
      <c r="AT719" s="245" t="s">
        <v>151</v>
      </c>
      <c r="AU719" s="245" t="s">
        <v>86</v>
      </c>
      <c r="AV719" s="11" t="s">
        <v>86</v>
      </c>
      <c r="AW719" s="11" t="s">
        <v>39</v>
      </c>
      <c r="AX719" s="11" t="s">
        <v>24</v>
      </c>
      <c r="AY719" s="245" t="s">
        <v>140</v>
      </c>
    </row>
    <row r="720" s="10" customFormat="1" ht="37.44" customHeight="1">
      <c r="B720" s="204"/>
      <c r="C720" s="205"/>
      <c r="D720" s="206" t="s">
        <v>75</v>
      </c>
      <c r="E720" s="207" t="s">
        <v>1168</v>
      </c>
      <c r="F720" s="207" t="s">
        <v>1169</v>
      </c>
      <c r="G720" s="205"/>
      <c r="H720" s="205"/>
      <c r="I720" s="208"/>
      <c r="J720" s="209">
        <f>BK720</f>
        <v>0</v>
      </c>
      <c r="K720" s="205"/>
      <c r="L720" s="210"/>
      <c r="M720" s="211"/>
      <c r="N720" s="212"/>
      <c r="O720" s="212"/>
      <c r="P720" s="213">
        <f>P721+P773</f>
        <v>0</v>
      </c>
      <c r="Q720" s="212"/>
      <c r="R720" s="213">
        <f>R721+R773</f>
        <v>4.2730768808000006</v>
      </c>
      <c r="S720" s="212"/>
      <c r="T720" s="214">
        <f>T721+T773</f>
        <v>0</v>
      </c>
      <c r="AR720" s="215" t="s">
        <v>86</v>
      </c>
      <c r="AT720" s="216" t="s">
        <v>75</v>
      </c>
      <c r="AU720" s="216" t="s">
        <v>76</v>
      </c>
      <c r="AY720" s="215" t="s">
        <v>140</v>
      </c>
      <c r="BK720" s="217">
        <f>BK721+BK773</f>
        <v>0</v>
      </c>
    </row>
    <row r="721" s="10" customFormat="1" ht="19.92" customHeight="1">
      <c r="B721" s="204"/>
      <c r="C721" s="205"/>
      <c r="D721" s="206" t="s">
        <v>75</v>
      </c>
      <c r="E721" s="218" t="s">
        <v>1170</v>
      </c>
      <c r="F721" s="218" t="s">
        <v>1171</v>
      </c>
      <c r="G721" s="205"/>
      <c r="H721" s="205"/>
      <c r="I721" s="208"/>
      <c r="J721" s="219">
        <f>BK721</f>
        <v>0</v>
      </c>
      <c r="K721" s="205"/>
      <c r="L721" s="210"/>
      <c r="M721" s="211"/>
      <c r="N721" s="212"/>
      <c r="O721" s="212"/>
      <c r="P721" s="213">
        <f>SUM(P722:P772)</f>
        <v>0</v>
      </c>
      <c r="Q721" s="212"/>
      <c r="R721" s="213">
        <f>SUM(R722:R772)</f>
        <v>4.2458768808000009</v>
      </c>
      <c r="S721" s="212"/>
      <c r="T721" s="214">
        <f>SUM(T722:T772)</f>
        <v>0</v>
      </c>
      <c r="AR721" s="215" t="s">
        <v>86</v>
      </c>
      <c r="AT721" s="216" t="s">
        <v>75</v>
      </c>
      <c r="AU721" s="216" t="s">
        <v>24</v>
      </c>
      <c r="AY721" s="215" t="s">
        <v>140</v>
      </c>
      <c r="BK721" s="217">
        <f>SUM(BK722:BK772)</f>
        <v>0</v>
      </c>
    </row>
    <row r="722" s="1" customFormat="1" ht="16.5" customHeight="1">
      <c r="B722" s="45"/>
      <c r="C722" s="257" t="s">
        <v>1172</v>
      </c>
      <c r="D722" s="257" t="s">
        <v>240</v>
      </c>
      <c r="E722" s="258" t="s">
        <v>1173</v>
      </c>
      <c r="F722" s="259" t="s">
        <v>1174</v>
      </c>
      <c r="G722" s="260" t="s">
        <v>145</v>
      </c>
      <c r="H722" s="261">
        <v>165.18700000000001</v>
      </c>
      <c r="I722" s="262"/>
      <c r="J722" s="263">
        <f>ROUND(I722*H722,2)</f>
        <v>0</v>
      </c>
      <c r="K722" s="259" t="s">
        <v>260</v>
      </c>
      <c r="L722" s="264"/>
      <c r="M722" s="265" t="s">
        <v>22</v>
      </c>
      <c r="N722" s="266" t="s">
        <v>47</v>
      </c>
      <c r="O722" s="46"/>
      <c r="P722" s="229">
        <f>O722*H722</f>
        <v>0</v>
      </c>
      <c r="Q722" s="229">
        <v>0.0019</v>
      </c>
      <c r="R722" s="229">
        <f>Q722*H722</f>
        <v>0.3138553</v>
      </c>
      <c r="S722" s="229">
        <v>0</v>
      </c>
      <c r="T722" s="230">
        <f>S722*H722</f>
        <v>0</v>
      </c>
      <c r="AR722" s="23" t="s">
        <v>275</v>
      </c>
      <c r="AT722" s="23" t="s">
        <v>240</v>
      </c>
      <c r="AU722" s="23" t="s">
        <v>86</v>
      </c>
      <c r="AY722" s="23" t="s">
        <v>140</v>
      </c>
      <c r="BE722" s="231">
        <f>IF(N722="základní",J722,0)</f>
        <v>0</v>
      </c>
      <c r="BF722" s="231">
        <f>IF(N722="snížená",J722,0)</f>
        <v>0</v>
      </c>
      <c r="BG722" s="231">
        <f>IF(N722="zákl. přenesená",J722,0)</f>
        <v>0</v>
      </c>
      <c r="BH722" s="231">
        <f>IF(N722="sníž. přenesená",J722,0)</f>
        <v>0</v>
      </c>
      <c r="BI722" s="231">
        <f>IF(N722="nulová",J722,0)</f>
        <v>0</v>
      </c>
      <c r="BJ722" s="23" t="s">
        <v>24</v>
      </c>
      <c r="BK722" s="231">
        <f>ROUND(I722*H722,2)</f>
        <v>0</v>
      </c>
      <c r="BL722" s="23" t="s">
        <v>246</v>
      </c>
      <c r="BM722" s="23" t="s">
        <v>1175</v>
      </c>
    </row>
    <row r="723" s="11" customFormat="1">
      <c r="B723" s="235"/>
      <c r="C723" s="236"/>
      <c r="D723" s="232" t="s">
        <v>151</v>
      </c>
      <c r="E723" s="237" t="s">
        <v>22</v>
      </c>
      <c r="F723" s="238" t="s">
        <v>1176</v>
      </c>
      <c r="G723" s="236"/>
      <c r="H723" s="239">
        <v>165.18700000000001</v>
      </c>
      <c r="I723" s="240"/>
      <c r="J723" s="236"/>
      <c r="K723" s="236"/>
      <c r="L723" s="241"/>
      <c r="M723" s="242"/>
      <c r="N723" s="243"/>
      <c r="O723" s="243"/>
      <c r="P723" s="243"/>
      <c r="Q723" s="243"/>
      <c r="R723" s="243"/>
      <c r="S723" s="243"/>
      <c r="T723" s="244"/>
      <c r="AT723" s="245" t="s">
        <v>151</v>
      </c>
      <c r="AU723" s="245" t="s">
        <v>86</v>
      </c>
      <c r="AV723" s="11" t="s">
        <v>86</v>
      </c>
      <c r="AW723" s="11" t="s">
        <v>39</v>
      </c>
      <c r="AX723" s="11" t="s">
        <v>24</v>
      </c>
      <c r="AY723" s="245" t="s">
        <v>140</v>
      </c>
    </row>
    <row r="724" s="1" customFormat="1" ht="16.5" customHeight="1">
      <c r="B724" s="45"/>
      <c r="C724" s="257" t="s">
        <v>1177</v>
      </c>
      <c r="D724" s="257" t="s">
        <v>240</v>
      </c>
      <c r="E724" s="258" t="s">
        <v>1178</v>
      </c>
      <c r="F724" s="259" t="s">
        <v>1179</v>
      </c>
      <c r="G724" s="260" t="s">
        <v>243</v>
      </c>
      <c r="H724" s="261">
        <v>0.11600000000000001</v>
      </c>
      <c r="I724" s="262"/>
      <c r="J724" s="263">
        <f>ROUND(I724*H724,2)</f>
        <v>0</v>
      </c>
      <c r="K724" s="259" t="s">
        <v>146</v>
      </c>
      <c r="L724" s="264"/>
      <c r="M724" s="265" t="s">
        <v>22</v>
      </c>
      <c r="N724" s="266" t="s">
        <v>47</v>
      </c>
      <c r="O724" s="46"/>
      <c r="P724" s="229">
        <f>O724*H724</f>
        <v>0</v>
      </c>
      <c r="Q724" s="229">
        <v>1</v>
      </c>
      <c r="R724" s="229">
        <f>Q724*H724</f>
        <v>0.11600000000000001</v>
      </c>
      <c r="S724" s="229">
        <v>0</v>
      </c>
      <c r="T724" s="230">
        <f>S724*H724</f>
        <v>0</v>
      </c>
      <c r="AR724" s="23" t="s">
        <v>275</v>
      </c>
      <c r="AT724" s="23" t="s">
        <v>240</v>
      </c>
      <c r="AU724" s="23" t="s">
        <v>86</v>
      </c>
      <c r="AY724" s="23" t="s">
        <v>140</v>
      </c>
      <c r="BE724" s="231">
        <f>IF(N724="základní",J724,0)</f>
        <v>0</v>
      </c>
      <c r="BF724" s="231">
        <f>IF(N724="snížená",J724,0)</f>
        <v>0</v>
      </c>
      <c r="BG724" s="231">
        <f>IF(N724="zákl. přenesená",J724,0)</f>
        <v>0</v>
      </c>
      <c r="BH724" s="231">
        <f>IF(N724="sníž. přenesená",J724,0)</f>
        <v>0</v>
      </c>
      <c r="BI724" s="231">
        <f>IF(N724="nulová",J724,0)</f>
        <v>0</v>
      </c>
      <c r="BJ724" s="23" t="s">
        <v>24</v>
      </c>
      <c r="BK724" s="231">
        <f>ROUND(I724*H724,2)</f>
        <v>0</v>
      </c>
      <c r="BL724" s="23" t="s">
        <v>246</v>
      </c>
      <c r="BM724" s="23" t="s">
        <v>1180</v>
      </c>
    </row>
    <row r="725" s="1" customFormat="1">
      <c r="B725" s="45"/>
      <c r="C725" s="73"/>
      <c r="D725" s="232" t="s">
        <v>837</v>
      </c>
      <c r="E725" s="73"/>
      <c r="F725" s="233" t="s">
        <v>1181</v>
      </c>
      <c r="G725" s="73"/>
      <c r="H725" s="73"/>
      <c r="I725" s="190"/>
      <c r="J725" s="73"/>
      <c r="K725" s="73"/>
      <c r="L725" s="71"/>
      <c r="M725" s="234"/>
      <c r="N725" s="46"/>
      <c r="O725" s="46"/>
      <c r="P725" s="46"/>
      <c r="Q725" s="46"/>
      <c r="R725" s="46"/>
      <c r="S725" s="46"/>
      <c r="T725" s="94"/>
      <c r="AT725" s="23" t="s">
        <v>837</v>
      </c>
      <c r="AU725" s="23" t="s">
        <v>86</v>
      </c>
    </row>
    <row r="726" s="11" customFormat="1">
      <c r="B726" s="235"/>
      <c r="C726" s="236"/>
      <c r="D726" s="232" t="s">
        <v>151</v>
      </c>
      <c r="E726" s="237" t="s">
        <v>22</v>
      </c>
      <c r="F726" s="238" t="s">
        <v>1182</v>
      </c>
      <c r="G726" s="236"/>
      <c r="H726" s="239">
        <v>0.016</v>
      </c>
      <c r="I726" s="240"/>
      <c r="J726" s="236"/>
      <c r="K726" s="236"/>
      <c r="L726" s="241"/>
      <c r="M726" s="242"/>
      <c r="N726" s="243"/>
      <c r="O726" s="243"/>
      <c r="P726" s="243"/>
      <c r="Q726" s="243"/>
      <c r="R726" s="243"/>
      <c r="S726" s="243"/>
      <c r="T726" s="244"/>
      <c r="AT726" s="245" t="s">
        <v>151</v>
      </c>
      <c r="AU726" s="245" t="s">
        <v>86</v>
      </c>
      <c r="AV726" s="11" t="s">
        <v>86</v>
      </c>
      <c r="AW726" s="11" t="s">
        <v>39</v>
      </c>
      <c r="AX726" s="11" t="s">
        <v>76</v>
      </c>
      <c r="AY726" s="245" t="s">
        <v>140</v>
      </c>
    </row>
    <row r="727" s="11" customFormat="1">
      <c r="B727" s="235"/>
      <c r="C727" s="236"/>
      <c r="D727" s="232" t="s">
        <v>151</v>
      </c>
      <c r="E727" s="237" t="s">
        <v>22</v>
      </c>
      <c r="F727" s="238" t="s">
        <v>1183</v>
      </c>
      <c r="G727" s="236"/>
      <c r="H727" s="239">
        <v>0.10000000000000001</v>
      </c>
      <c r="I727" s="240"/>
      <c r="J727" s="236"/>
      <c r="K727" s="236"/>
      <c r="L727" s="241"/>
      <c r="M727" s="242"/>
      <c r="N727" s="243"/>
      <c r="O727" s="243"/>
      <c r="P727" s="243"/>
      <c r="Q727" s="243"/>
      <c r="R727" s="243"/>
      <c r="S727" s="243"/>
      <c r="T727" s="244"/>
      <c r="AT727" s="245" t="s">
        <v>151</v>
      </c>
      <c r="AU727" s="245" t="s">
        <v>86</v>
      </c>
      <c r="AV727" s="11" t="s">
        <v>86</v>
      </c>
      <c r="AW727" s="11" t="s">
        <v>39</v>
      </c>
      <c r="AX727" s="11" t="s">
        <v>76</v>
      </c>
      <c r="AY727" s="245" t="s">
        <v>140</v>
      </c>
    </row>
    <row r="728" s="12" customFormat="1">
      <c r="B728" s="246"/>
      <c r="C728" s="247"/>
      <c r="D728" s="232" t="s">
        <v>151</v>
      </c>
      <c r="E728" s="248" t="s">
        <v>22</v>
      </c>
      <c r="F728" s="249" t="s">
        <v>158</v>
      </c>
      <c r="G728" s="247"/>
      <c r="H728" s="250">
        <v>0.11600000000000001</v>
      </c>
      <c r="I728" s="251"/>
      <c r="J728" s="247"/>
      <c r="K728" s="247"/>
      <c r="L728" s="252"/>
      <c r="M728" s="253"/>
      <c r="N728" s="254"/>
      <c r="O728" s="254"/>
      <c r="P728" s="254"/>
      <c r="Q728" s="254"/>
      <c r="R728" s="254"/>
      <c r="S728" s="254"/>
      <c r="T728" s="255"/>
      <c r="AT728" s="256" t="s">
        <v>151</v>
      </c>
      <c r="AU728" s="256" t="s">
        <v>86</v>
      </c>
      <c r="AV728" s="12" t="s">
        <v>147</v>
      </c>
      <c r="AW728" s="12" t="s">
        <v>39</v>
      </c>
      <c r="AX728" s="12" t="s">
        <v>24</v>
      </c>
      <c r="AY728" s="256" t="s">
        <v>140</v>
      </c>
    </row>
    <row r="729" s="1" customFormat="1" ht="25.5" customHeight="1">
      <c r="B729" s="45"/>
      <c r="C729" s="220" t="s">
        <v>1184</v>
      </c>
      <c r="D729" s="220" t="s">
        <v>142</v>
      </c>
      <c r="E729" s="221" t="s">
        <v>1185</v>
      </c>
      <c r="F729" s="222" t="s">
        <v>1186</v>
      </c>
      <c r="G729" s="223" t="s">
        <v>145</v>
      </c>
      <c r="H729" s="224">
        <v>53.689999999999998</v>
      </c>
      <c r="I729" s="225"/>
      <c r="J729" s="226">
        <f>ROUND(I729*H729,2)</f>
        <v>0</v>
      </c>
      <c r="K729" s="222" t="s">
        <v>146</v>
      </c>
      <c r="L729" s="71"/>
      <c r="M729" s="227" t="s">
        <v>22</v>
      </c>
      <c r="N729" s="228" t="s">
        <v>47</v>
      </c>
      <c r="O729" s="46"/>
      <c r="P729" s="229">
        <f>O729*H729</f>
        <v>0</v>
      </c>
      <c r="Q729" s="229">
        <v>0</v>
      </c>
      <c r="R729" s="229">
        <f>Q729*H729</f>
        <v>0</v>
      </c>
      <c r="S729" s="229">
        <v>0</v>
      </c>
      <c r="T729" s="230">
        <f>S729*H729</f>
        <v>0</v>
      </c>
      <c r="AR729" s="23" t="s">
        <v>246</v>
      </c>
      <c r="AT729" s="23" t="s">
        <v>142</v>
      </c>
      <c r="AU729" s="23" t="s">
        <v>86</v>
      </c>
      <c r="AY729" s="23" t="s">
        <v>140</v>
      </c>
      <c r="BE729" s="231">
        <f>IF(N729="základní",J729,0)</f>
        <v>0</v>
      </c>
      <c r="BF729" s="231">
        <f>IF(N729="snížená",J729,0)</f>
        <v>0</v>
      </c>
      <c r="BG729" s="231">
        <f>IF(N729="zákl. přenesená",J729,0)</f>
        <v>0</v>
      </c>
      <c r="BH729" s="231">
        <f>IF(N729="sníž. přenesená",J729,0)</f>
        <v>0</v>
      </c>
      <c r="BI729" s="231">
        <f>IF(N729="nulová",J729,0)</f>
        <v>0</v>
      </c>
      <c r="BJ729" s="23" t="s">
        <v>24</v>
      </c>
      <c r="BK729" s="231">
        <f>ROUND(I729*H729,2)</f>
        <v>0</v>
      </c>
      <c r="BL729" s="23" t="s">
        <v>246</v>
      </c>
      <c r="BM729" s="23" t="s">
        <v>1187</v>
      </c>
    </row>
    <row r="730" s="1" customFormat="1">
      <c r="B730" s="45"/>
      <c r="C730" s="73"/>
      <c r="D730" s="232" t="s">
        <v>149</v>
      </c>
      <c r="E730" s="73"/>
      <c r="F730" s="233" t="s">
        <v>1188</v>
      </c>
      <c r="G730" s="73"/>
      <c r="H730" s="73"/>
      <c r="I730" s="190"/>
      <c r="J730" s="73"/>
      <c r="K730" s="73"/>
      <c r="L730" s="71"/>
      <c r="M730" s="234"/>
      <c r="N730" s="46"/>
      <c r="O730" s="46"/>
      <c r="P730" s="46"/>
      <c r="Q730" s="46"/>
      <c r="R730" s="46"/>
      <c r="S730" s="46"/>
      <c r="T730" s="94"/>
      <c r="AT730" s="23" t="s">
        <v>149</v>
      </c>
      <c r="AU730" s="23" t="s">
        <v>86</v>
      </c>
    </row>
    <row r="731" s="11" customFormat="1">
      <c r="B731" s="235"/>
      <c r="C731" s="236"/>
      <c r="D731" s="232" t="s">
        <v>151</v>
      </c>
      <c r="E731" s="237" t="s">
        <v>22</v>
      </c>
      <c r="F731" s="238" t="s">
        <v>1189</v>
      </c>
      <c r="G731" s="236"/>
      <c r="H731" s="239">
        <v>53.689999999999998</v>
      </c>
      <c r="I731" s="240"/>
      <c r="J731" s="236"/>
      <c r="K731" s="236"/>
      <c r="L731" s="241"/>
      <c r="M731" s="242"/>
      <c r="N731" s="243"/>
      <c r="O731" s="243"/>
      <c r="P731" s="243"/>
      <c r="Q731" s="243"/>
      <c r="R731" s="243"/>
      <c r="S731" s="243"/>
      <c r="T731" s="244"/>
      <c r="AT731" s="245" t="s">
        <v>151</v>
      </c>
      <c r="AU731" s="245" t="s">
        <v>86</v>
      </c>
      <c r="AV731" s="11" t="s">
        <v>86</v>
      </c>
      <c r="AW731" s="11" t="s">
        <v>39</v>
      </c>
      <c r="AX731" s="11" t="s">
        <v>24</v>
      </c>
      <c r="AY731" s="245" t="s">
        <v>140</v>
      </c>
    </row>
    <row r="732" s="1" customFormat="1" ht="25.5" customHeight="1">
      <c r="B732" s="45"/>
      <c r="C732" s="220" t="s">
        <v>1190</v>
      </c>
      <c r="D732" s="220" t="s">
        <v>142</v>
      </c>
      <c r="E732" s="221" t="s">
        <v>1191</v>
      </c>
      <c r="F732" s="222" t="s">
        <v>1192</v>
      </c>
      <c r="G732" s="223" t="s">
        <v>145</v>
      </c>
      <c r="H732" s="224">
        <v>285.87400000000002</v>
      </c>
      <c r="I732" s="225"/>
      <c r="J732" s="226">
        <f>ROUND(I732*H732,2)</f>
        <v>0</v>
      </c>
      <c r="K732" s="222" t="s">
        <v>146</v>
      </c>
      <c r="L732" s="71"/>
      <c r="M732" s="227" t="s">
        <v>22</v>
      </c>
      <c r="N732" s="228" t="s">
        <v>47</v>
      </c>
      <c r="O732" s="46"/>
      <c r="P732" s="229">
        <f>O732*H732</f>
        <v>0</v>
      </c>
      <c r="Q732" s="229">
        <v>0</v>
      </c>
      <c r="R732" s="229">
        <f>Q732*H732</f>
        <v>0</v>
      </c>
      <c r="S732" s="229">
        <v>0</v>
      </c>
      <c r="T732" s="230">
        <f>S732*H732</f>
        <v>0</v>
      </c>
      <c r="AR732" s="23" t="s">
        <v>246</v>
      </c>
      <c r="AT732" s="23" t="s">
        <v>142</v>
      </c>
      <c r="AU732" s="23" t="s">
        <v>86</v>
      </c>
      <c r="AY732" s="23" t="s">
        <v>140</v>
      </c>
      <c r="BE732" s="231">
        <f>IF(N732="základní",J732,0)</f>
        <v>0</v>
      </c>
      <c r="BF732" s="231">
        <f>IF(N732="snížená",J732,0)</f>
        <v>0</v>
      </c>
      <c r="BG732" s="231">
        <f>IF(N732="zákl. přenesená",J732,0)</f>
        <v>0</v>
      </c>
      <c r="BH732" s="231">
        <f>IF(N732="sníž. přenesená",J732,0)</f>
        <v>0</v>
      </c>
      <c r="BI732" s="231">
        <f>IF(N732="nulová",J732,0)</f>
        <v>0</v>
      </c>
      <c r="BJ732" s="23" t="s">
        <v>24</v>
      </c>
      <c r="BK732" s="231">
        <f>ROUND(I732*H732,2)</f>
        <v>0</v>
      </c>
      <c r="BL732" s="23" t="s">
        <v>246</v>
      </c>
      <c r="BM732" s="23" t="s">
        <v>1193</v>
      </c>
    </row>
    <row r="733" s="1" customFormat="1">
      <c r="B733" s="45"/>
      <c r="C733" s="73"/>
      <c r="D733" s="232" t="s">
        <v>149</v>
      </c>
      <c r="E733" s="73"/>
      <c r="F733" s="233" t="s">
        <v>1188</v>
      </c>
      <c r="G733" s="73"/>
      <c r="H733" s="73"/>
      <c r="I733" s="190"/>
      <c r="J733" s="73"/>
      <c r="K733" s="73"/>
      <c r="L733" s="71"/>
      <c r="M733" s="234"/>
      <c r="N733" s="46"/>
      <c r="O733" s="46"/>
      <c r="P733" s="46"/>
      <c r="Q733" s="46"/>
      <c r="R733" s="46"/>
      <c r="S733" s="46"/>
      <c r="T733" s="94"/>
      <c r="AT733" s="23" t="s">
        <v>149</v>
      </c>
      <c r="AU733" s="23" t="s">
        <v>86</v>
      </c>
    </row>
    <row r="734" s="11" customFormat="1">
      <c r="B734" s="235"/>
      <c r="C734" s="236"/>
      <c r="D734" s="232" t="s">
        <v>151</v>
      </c>
      <c r="E734" s="237" t="s">
        <v>22</v>
      </c>
      <c r="F734" s="238" t="s">
        <v>874</v>
      </c>
      <c r="G734" s="236"/>
      <c r="H734" s="239">
        <v>88</v>
      </c>
      <c r="I734" s="240"/>
      <c r="J734" s="236"/>
      <c r="K734" s="236"/>
      <c r="L734" s="241"/>
      <c r="M734" s="242"/>
      <c r="N734" s="243"/>
      <c r="O734" s="243"/>
      <c r="P734" s="243"/>
      <c r="Q734" s="243"/>
      <c r="R734" s="243"/>
      <c r="S734" s="243"/>
      <c r="T734" s="244"/>
      <c r="AT734" s="245" t="s">
        <v>151</v>
      </c>
      <c r="AU734" s="245" t="s">
        <v>86</v>
      </c>
      <c r="AV734" s="11" t="s">
        <v>86</v>
      </c>
      <c r="AW734" s="11" t="s">
        <v>39</v>
      </c>
      <c r="AX734" s="11" t="s">
        <v>76</v>
      </c>
      <c r="AY734" s="245" t="s">
        <v>140</v>
      </c>
    </row>
    <row r="735" s="11" customFormat="1">
      <c r="B735" s="235"/>
      <c r="C735" s="236"/>
      <c r="D735" s="232" t="s">
        <v>151</v>
      </c>
      <c r="E735" s="237" t="s">
        <v>22</v>
      </c>
      <c r="F735" s="238" t="s">
        <v>1194</v>
      </c>
      <c r="G735" s="236"/>
      <c r="H735" s="239">
        <v>31.68</v>
      </c>
      <c r="I735" s="240"/>
      <c r="J735" s="236"/>
      <c r="K735" s="236"/>
      <c r="L735" s="241"/>
      <c r="M735" s="242"/>
      <c r="N735" s="243"/>
      <c r="O735" s="243"/>
      <c r="P735" s="243"/>
      <c r="Q735" s="243"/>
      <c r="R735" s="243"/>
      <c r="S735" s="243"/>
      <c r="T735" s="244"/>
      <c r="AT735" s="245" t="s">
        <v>151</v>
      </c>
      <c r="AU735" s="245" t="s">
        <v>86</v>
      </c>
      <c r="AV735" s="11" t="s">
        <v>86</v>
      </c>
      <c r="AW735" s="11" t="s">
        <v>39</v>
      </c>
      <c r="AX735" s="11" t="s">
        <v>76</v>
      </c>
      <c r="AY735" s="245" t="s">
        <v>140</v>
      </c>
    </row>
    <row r="736" s="11" customFormat="1">
      <c r="B736" s="235"/>
      <c r="C736" s="236"/>
      <c r="D736" s="232" t="s">
        <v>151</v>
      </c>
      <c r="E736" s="237" t="s">
        <v>22</v>
      </c>
      <c r="F736" s="238" t="s">
        <v>1195</v>
      </c>
      <c r="G736" s="236"/>
      <c r="H736" s="239">
        <v>4.5</v>
      </c>
      <c r="I736" s="240"/>
      <c r="J736" s="236"/>
      <c r="K736" s="236"/>
      <c r="L736" s="241"/>
      <c r="M736" s="242"/>
      <c r="N736" s="243"/>
      <c r="O736" s="243"/>
      <c r="P736" s="243"/>
      <c r="Q736" s="243"/>
      <c r="R736" s="243"/>
      <c r="S736" s="243"/>
      <c r="T736" s="244"/>
      <c r="AT736" s="245" t="s">
        <v>151</v>
      </c>
      <c r="AU736" s="245" t="s">
        <v>86</v>
      </c>
      <c r="AV736" s="11" t="s">
        <v>86</v>
      </c>
      <c r="AW736" s="11" t="s">
        <v>39</v>
      </c>
      <c r="AX736" s="11" t="s">
        <v>76</v>
      </c>
      <c r="AY736" s="245" t="s">
        <v>140</v>
      </c>
    </row>
    <row r="737" s="11" customFormat="1">
      <c r="B737" s="235"/>
      <c r="C737" s="236"/>
      <c r="D737" s="232" t="s">
        <v>151</v>
      </c>
      <c r="E737" s="237" t="s">
        <v>22</v>
      </c>
      <c r="F737" s="238" t="s">
        <v>875</v>
      </c>
      <c r="G737" s="236"/>
      <c r="H737" s="239">
        <v>87.120000000000005</v>
      </c>
      <c r="I737" s="240"/>
      <c r="J737" s="236"/>
      <c r="K737" s="236"/>
      <c r="L737" s="241"/>
      <c r="M737" s="242"/>
      <c r="N737" s="243"/>
      <c r="O737" s="243"/>
      <c r="P737" s="243"/>
      <c r="Q737" s="243"/>
      <c r="R737" s="243"/>
      <c r="S737" s="243"/>
      <c r="T737" s="244"/>
      <c r="AT737" s="245" t="s">
        <v>151</v>
      </c>
      <c r="AU737" s="245" t="s">
        <v>86</v>
      </c>
      <c r="AV737" s="11" t="s">
        <v>86</v>
      </c>
      <c r="AW737" s="11" t="s">
        <v>39</v>
      </c>
      <c r="AX737" s="11" t="s">
        <v>76</v>
      </c>
      <c r="AY737" s="245" t="s">
        <v>140</v>
      </c>
    </row>
    <row r="738" s="11" customFormat="1">
      <c r="B738" s="235"/>
      <c r="C738" s="236"/>
      <c r="D738" s="232" t="s">
        <v>151</v>
      </c>
      <c r="E738" s="237" t="s">
        <v>22</v>
      </c>
      <c r="F738" s="238" t="s">
        <v>1196</v>
      </c>
      <c r="G738" s="236"/>
      <c r="H738" s="239">
        <v>31.68</v>
      </c>
      <c r="I738" s="240"/>
      <c r="J738" s="236"/>
      <c r="K738" s="236"/>
      <c r="L738" s="241"/>
      <c r="M738" s="242"/>
      <c r="N738" s="243"/>
      <c r="O738" s="243"/>
      <c r="P738" s="243"/>
      <c r="Q738" s="243"/>
      <c r="R738" s="243"/>
      <c r="S738" s="243"/>
      <c r="T738" s="244"/>
      <c r="AT738" s="245" t="s">
        <v>151</v>
      </c>
      <c r="AU738" s="245" t="s">
        <v>86</v>
      </c>
      <c r="AV738" s="11" t="s">
        <v>86</v>
      </c>
      <c r="AW738" s="11" t="s">
        <v>39</v>
      </c>
      <c r="AX738" s="11" t="s">
        <v>76</v>
      </c>
      <c r="AY738" s="245" t="s">
        <v>140</v>
      </c>
    </row>
    <row r="739" s="11" customFormat="1">
      <c r="B739" s="235"/>
      <c r="C739" s="236"/>
      <c r="D739" s="232" t="s">
        <v>151</v>
      </c>
      <c r="E739" s="237" t="s">
        <v>22</v>
      </c>
      <c r="F739" s="238" t="s">
        <v>1195</v>
      </c>
      <c r="G739" s="236"/>
      <c r="H739" s="239">
        <v>4.5</v>
      </c>
      <c r="I739" s="240"/>
      <c r="J739" s="236"/>
      <c r="K739" s="236"/>
      <c r="L739" s="241"/>
      <c r="M739" s="242"/>
      <c r="N739" s="243"/>
      <c r="O739" s="243"/>
      <c r="P739" s="243"/>
      <c r="Q739" s="243"/>
      <c r="R739" s="243"/>
      <c r="S739" s="243"/>
      <c r="T739" s="244"/>
      <c r="AT739" s="245" t="s">
        <v>151</v>
      </c>
      <c r="AU739" s="245" t="s">
        <v>86</v>
      </c>
      <c r="AV739" s="11" t="s">
        <v>86</v>
      </c>
      <c r="AW739" s="11" t="s">
        <v>39</v>
      </c>
      <c r="AX739" s="11" t="s">
        <v>76</v>
      </c>
      <c r="AY739" s="245" t="s">
        <v>140</v>
      </c>
    </row>
    <row r="740" s="11" customFormat="1">
      <c r="B740" s="235"/>
      <c r="C740" s="236"/>
      <c r="D740" s="232" t="s">
        <v>151</v>
      </c>
      <c r="E740" s="237" t="s">
        <v>22</v>
      </c>
      <c r="F740" s="238" t="s">
        <v>1197</v>
      </c>
      <c r="G740" s="236"/>
      <c r="H740" s="239">
        <v>18.658999999999999</v>
      </c>
      <c r="I740" s="240"/>
      <c r="J740" s="236"/>
      <c r="K740" s="236"/>
      <c r="L740" s="241"/>
      <c r="M740" s="242"/>
      <c r="N740" s="243"/>
      <c r="O740" s="243"/>
      <c r="P740" s="243"/>
      <c r="Q740" s="243"/>
      <c r="R740" s="243"/>
      <c r="S740" s="243"/>
      <c r="T740" s="244"/>
      <c r="AT740" s="245" t="s">
        <v>151</v>
      </c>
      <c r="AU740" s="245" t="s">
        <v>86</v>
      </c>
      <c r="AV740" s="11" t="s">
        <v>86</v>
      </c>
      <c r="AW740" s="11" t="s">
        <v>39</v>
      </c>
      <c r="AX740" s="11" t="s">
        <v>76</v>
      </c>
      <c r="AY740" s="245" t="s">
        <v>140</v>
      </c>
    </row>
    <row r="741" s="11" customFormat="1">
      <c r="B741" s="235"/>
      <c r="C741" s="236"/>
      <c r="D741" s="232" t="s">
        <v>151</v>
      </c>
      <c r="E741" s="237" t="s">
        <v>22</v>
      </c>
      <c r="F741" s="238" t="s">
        <v>1198</v>
      </c>
      <c r="G741" s="236"/>
      <c r="H741" s="239">
        <v>14.414999999999999</v>
      </c>
      <c r="I741" s="240"/>
      <c r="J741" s="236"/>
      <c r="K741" s="236"/>
      <c r="L741" s="241"/>
      <c r="M741" s="242"/>
      <c r="N741" s="243"/>
      <c r="O741" s="243"/>
      <c r="P741" s="243"/>
      <c r="Q741" s="243"/>
      <c r="R741" s="243"/>
      <c r="S741" s="243"/>
      <c r="T741" s="244"/>
      <c r="AT741" s="245" t="s">
        <v>151</v>
      </c>
      <c r="AU741" s="245" t="s">
        <v>86</v>
      </c>
      <c r="AV741" s="11" t="s">
        <v>86</v>
      </c>
      <c r="AW741" s="11" t="s">
        <v>39</v>
      </c>
      <c r="AX741" s="11" t="s">
        <v>76</v>
      </c>
      <c r="AY741" s="245" t="s">
        <v>140</v>
      </c>
    </row>
    <row r="742" s="11" customFormat="1">
      <c r="B742" s="235"/>
      <c r="C742" s="236"/>
      <c r="D742" s="232" t="s">
        <v>151</v>
      </c>
      <c r="E742" s="237" t="s">
        <v>22</v>
      </c>
      <c r="F742" s="238" t="s">
        <v>1199</v>
      </c>
      <c r="G742" s="236"/>
      <c r="H742" s="239">
        <v>5.3200000000000003</v>
      </c>
      <c r="I742" s="240"/>
      <c r="J742" s="236"/>
      <c r="K742" s="236"/>
      <c r="L742" s="241"/>
      <c r="M742" s="242"/>
      <c r="N742" s="243"/>
      <c r="O742" s="243"/>
      <c r="P742" s="243"/>
      <c r="Q742" s="243"/>
      <c r="R742" s="243"/>
      <c r="S742" s="243"/>
      <c r="T742" s="244"/>
      <c r="AT742" s="245" t="s">
        <v>151</v>
      </c>
      <c r="AU742" s="245" t="s">
        <v>86</v>
      </c>
      <c r="AV742" s="11" t="s">
        <v>86</v>
      </c>
      <c r="AW742" s="11" t="s">
        <v>39</v>
      </c>
      <c r="AX742" s="11" t="s">
        <v>76</v>
      </c>
      <c r="AY742" s="245" t="s">
        <v>140</v>
      </c>
    </row>
    <row r="743" s="12" customFormat="1">
      <c r="B743" s="246"/>
      <c r="C743" s="247"/>
      <c r="D743" s="232" t="s">
        <v>151</v>
      </c>
      <c r="E743" s="248" t="s">
        <v>22</v>
      </c>
      <c r="F743" s="249" t="s">
        <v>158</v>
      </c>
      <c r="G743" s="247"/>
      <c r="H743" s="250">
        <v>285.87400000000002</v>
      </c>
      <c r="I743" s="251"/>
      <c r="J743" s="247"/>
      <c r="K743" s="247"/>
      <c r="L743" s="252"/>
      <c r="M743" s="253"/>
      <c r="N743" s="254"/>
      <c r="O743" s="254"/>
      <c r="P743" s="254"/>
      <c r="Q743" s="254"/>
      <c r="R743" s="254"/>
      <c r="S743" s="254"/>
      <c r="T743" s="255"/>
      <c r="AT743" s="256" t="s">
        <v>151</v>
      </c>
      <c r="AU743" s="256" t="s">
        <v>86</v>
      </c>
      <c r="AV743" s="12" t="s">
        <v>147</v>
      </c>
      <c r="AW743" s="12" t="s">
        <v>39</v>
      </c>
      <c r="AX743" s="12" t="s">
        <v>24</v>
      </c>
      <c r="AY743" s="256" t="s">
        <v>140</v>
      </c>
    </row>
    <row r="744" s="1" customFormat="1" ht="25.5" customHeight="1">
      <c r="B744" s="45"/>
      <c r="C744" s="220" t="s">
        <v>1200</v>
      </c>
      <c r="D744" s="220" t="s">
        <v>142</v>
      </c>
      <c r="E744" s="221" t="s">
        <v>1201</v>
      </c>
      <c r="F744" s="222" t="s">
        <v>1202</v>
      </c>
      <c r="G744" s="223" t="s">
        <v>145</v>
      </c>
      <c r="H744" s="224">
        <v>107.38</v>
      </c>
      <c r="I744" s="225"/>
      <c r="J744" s="226">
        <f>ROUND(I744*H744,2)</f>
        <v>0</v>
      </c>
      <c r="K744" s="222" t="s">
        <v>146</v>
      </c>
      <c r="L744" s="71"/>
      <c r="M744" s="227" t="s">
        <v>22</v>
      </c>
      <c r="N744" s="228" t="s">
        <v>47</v>
      </c>
      <c r="O744" s="46"/>
      <c r="P744" s="229">
        <f>O744*H744</f>
        <v>0</v>
      </c>
      <c r="Q744" s="229">
        <v>3.0000000000000001E-05</v>
      </c>
      <c r="R744" s="229">
        <f>Q744*H744</f>
        <v>0.0032214000000000001</v>
      </c>
      <c r="S744" s="229">
        <v>0</v>
      </c>
      <c r="T744" s="230">
        <f>S744*H744</f>
        <v>0</v>
      </c>
      <c r="AR744" s="23" t="s">
        <v>246</v>
      </c>
      <c r="AT744" s="23" t="s">
        <v>142</v>
      </c>
      <c r="AU744" s="23" t="s">
        <v>86</v>
      </c>
      <c r="AY744" s="23" t="s">
        <v>140</v>
      </c>
      <c r="BE744" s="231">
        <f>IF(N744="základní",J744,0)</f>
        <v>0</v>
      </c>
      <c r="BF744" s="231">
        <f>IF(N744="snížená",J744,0)</f>
        <v>0</v>
      </c>
      <c r="BG744" s="231">
        <f>IF(N744="zákl. přenesená",J744,0)</f>
        <v>0</v>
      </c>
      <c r="BH744" s="231">
        <f>IF(N744="sníž. přenesená",J744,0)</f>
        <v>0</v>
      </c>
      <c r="BI744" s="231">
        <f>IF(N744="nulová",J744,0)</f>
        <v>0</v>
      </c>
      <c r="BJ744" s="23" t="s">
        <v>24</v>
      </c>
      <c r="BK744" s="231">
        <f>ROUND(I744*H744,2)</f>
        <v>0</v>
      </c>
      <c r="BL744" s="23" t="s">
        <v>246</v>
      </c>
      <c r="BM744" s="23" t="s">
        <v>1203</v>
      </c>
    </row>
    <row r="745" s="1" customFormat="1">
      <c r="B745" s="45"/>
      <c r="C745" s="73"/>
      <c r="D745" s="232" t="s">
        <v>149</v>
      </c>
      <c r="E745" s="73"/>
      <c r="F745" s="233" t="s">
        <v>1188</v>
      </c>
      <c r="G745" s="73"/>
      <c r="H745" s="73"/>
      <c r="I745" s="190"/>
      <c r="J745" s="73"/>
      <c r="K745" s="73"/>
      <c r="L745" s="71"/>
      <c r="M745" s="234"/>
      <c r="N745" s="46"/>
      <c r="O745" s="46"/>
      <c r="P745" s="46"/>
      <c r="Q745" s="46"/>
      <c r="R745" s="46"/>
      <c r="S745" s="46"/>
      <c r="T745" s="94"/>
      <c r="AT745" s="23" t="s">
        <v>149</v>
      </c>
      <c r="AU745" s="23" t="s">
        <v>86</v>
      </c>
    </row>
    <row r="746" s="11" customFormat="1">
      <c r="B746" s="235"/>
      <c r="C746" s="236"/>
      <c r="D746" s="232" t="s">
        <v>151</v>
      </c>
      <c r="E746" s="237" t="s">
        <v>22</v>
      </c>
      <c r="F746" s="238" t="s">
        <v>1204</v>
      </c>
      <c r="G746" s="236"/>
      <c r="H746" s="239">
        <v>107.38</v>
      </c>
      <c r="I746" s="240"/>
      <c r="J746" s="236"/>
      <c r="K746" s="236"/>
      <c r="L746" s="241"/>
      <c r="M746" s="242"/>
      <c r="N746" s="243"/>
      <c r="O746" s="243"/>
      <c r="P746" s="243"/>
      <c r="Q746" s="243"/>
      <c r="R746" s="243"/>
      <c r="S746" s="243"/>
      <c r="T746" s="244"/>
      <c r="AT746" s="245" t="s">
        <v>151</v>
      </c>
      <c r="AU746" s="245" t="s">
        <v>86</v>
      </c>
      <c r="AV746" s="11" t="s">
        <v>86</v>
      </c>
      <c r="AW746" s="11" t="s">
        <v>39</v>
      </c>
      <c r="AX746" s="11" t="s">
        <v>24</v>
      </c>
      <c r="AY746" s="245" t="s">
        <v>140</v>
      </c>
    </row>
    <row r="747" s="1" customFormat="1" ht="25.5" customHeight="1">
      <c r="B747" s="45"/>
      <c r="C747" s="220" t="s">
        <v>1205</v>
      </c>
      <c r="D747" s="220" t="s">
        <v>142</v>
      </c>
      <c r="E747" s="221" t="s">
        <v>1206</v>
      </c>
      <c r="F747" s="222" t="s">
        <v>1207</v>
      </c>
      <c r="G747" s="223" t="s">
        <v>145</v>
      </c>
      <c r="H747" s="224">
        <v>76.787999999999997</v>
      </c>
      <c r="I747" s="225"/>
      <c r="J747" s="226">
        <f>ROUND(I747*H747,2)</f>
        <v>0</v>
      </c>
      <c r="K747" s="222" t="s">
        <v>146</v>
      </c>
      <c r="L747" s="71"/>
      <c r="M747" s="227" t="s">
        <v>22</v>
      </c>
      <c r="N747" s="228" t="s">
        <v>47</v>
      </c>
      <c r="O747" s="46"/>
      <c r="P747" s="229">
        <f>O747*H747</f>
        <v>0</v>
      </c>
      <c r="Q747" s="229">
        <v>3.4499999999999998E-05</v>
      </c>
      <c r="R747" s="229">
        <f>Q747*H747</f>
        <v>0.0026491859999999996</v>
      </c>
      <c r="S747" s="229">
        <v>0</v>
      </c>
      <c r="T747" s="230">
        <f>S747*H747</f>
        <v>0</v>
      </c>
      <c r="AR747" s="23" t="s">
        <v>246</v>
      </c>
      <c r="AT747" s="23" t="s">
        <v>142</v>
      </c>
      <c r="AU747" s="23" t="s">
        <v>86</v>
      </c>
      <c r="AY747" s="23" t="s">
        <v>140</v>
      </c>
      <c r="BE747" s="231">
        <f>IF(N747="základní",J747,0)</f>
        <v>0</v>
      </c>
      <c r="BF747" s="231">
        <f>IF(N747="snížená",J747,0)</f>
        <v>0</v>
      </c>
      <c r="BG747" s="231">
        <f>IF(N747="zákl. přenesená",J747,0)</f>
        <v>0</v>
      </c>
      <c r="BH747" s="231">
        <f>IF(N747="sníž. přenesená",J747,0)</f>
        <v>0</v>
      </c>
      <c r="BI747" s="231">
        <f>IF(N747="nulová",J747,0)</f>
        <v>0</v>
      </c>
      <c r="BJ747" s="23" t="s">
        <v>24</v>
      </c>
      <c r="BK747" s="231">
        <f>ROUND(I747*H747,2)</f>
        <v>0</v>
      </c>
      <c r="BL747" s="23" t="s">
        <v>246</v>
      </c>
      <c r="BM747" s="23" t="s">
        <v>1208</v>
      </c>
    </row>
    <row r="748" s="1" customFormat="1">
      <c r="B748" s="45"/>
      <c r="C748" s="73"/>
      <c r="D748" s="232" t="s">
        <v>149</v>
      </c>
      <c r="E748" s="73"/>
      <c r="F748" s="233" t="s">
        <v>1188</v>
      </c>
      <c r="G748" s="73"/>
      <c r="H748" s="73"/>
      <c r="I748" s="190"/>
      <c r="J748" s="73"/>
      <c r="K748" s="73"/>
      <c r="L748" s="71"/>
      <c r="M748" s="234"/>
      <c r="N748" s="46"/>
      <c r="O748" s="46"/>
      <c r="P748" s="46"/>
      <c r="Q748" s="46"/>
      <c r="R748" s="46"/>
      <c r="S748" s="46"/>
      <c r="T748" s="94"/>
      <c r="AT748" s="23" t="s">
        <v>149</v>
      </c>
      <c r="AU748" s="23" t="s">
        <v>86</v>
      </c>
    </row>
    <row r="749" s="11" customFormat="1">
      <c r="B749" s="235"/>
      <c r="C749" s="236"/>
      <c r="D749" s="232" t="s">
        <v>151</v>
      </c>
      <c r="E749" s="237" t="s">
        <v>22</v>
      </c>
      <c r="F749" s="238" t="s">
        <v>1209</v>
      </c>
      <c r="G749" s="236"/>
      <c r="H749" s="239">
        <v>37.317999999999998</v>
      </c>
      <c r="I749" s="240"/>
      <c r="J749" s="236"/>
      <c r="K749" s="236"/>
      <c r="L749" s="241"/>
      <c r="M749" s="242"/>
      <c r="N749" s="243"/>
      <c r="O749" s="243"/>
      <c r="P749" s="243"/>
      <c r="Q749" s="243"/>
      <c r="R749" s="243"/>
      <c r="S749" s="243"/>
      <c r="T749" s="244"/>
      <c r="AT749" s="245" t="s">
        <v>151</v>
      </c>
      <c r="AU749" s="245" t="s">
        <v>86</v>
      </c>
      <c r="AV749" s="11" t="s">
        <v>86</v>
      </c>
      <c r="AW749" s="11" t="s">
        <v>39</v>
      </c>
      <c r="AX749" s="11" t="s">
        <v>76</v>
      </c>
      <c r="AY749" s="245" t="s">
        <v>140</v>
      </c>
    </row>
    <row r="750" s="11" customFormat="1">
      <c r="B750" s="235"/>
      <c r="C750" s="236"/>
      <c r="D750" s="232" t="s">
        <v>151</v>
      </c>
      <c r="E750" s="237" t="s">
        <v>22</v>
      </c>
      <c r="F750" s="238" t="s">
        <v>1210</v>
      </c>
      <c r="G750" s="236"/>
      <c r="H750" s="239">
        <v>28.829999999999998</v>
      </c>
      <c r="I750" s="240"/>
      <c r="J750" s="236"/>
      <c r="K750" s="236"/>
      <c r="L750" s="241"/>
      <c r="M750" s="242"/>
      <c r="N750" s="243"/>
      <c r="O750" s="243"/>
      <c r="P750" s="243"/>
      <c r="Q750" s="243"/>
      <c r="R750" s="243"/>
      <c r="S750" s="243"/>
      <c r="T750" s="244"/>
      <c r="AT750" s="245" t="s">
        <v>151</v>
      </c>
      <c r="AU750" s="245" t="s">
        <v>86</v>
      </c>
      <c r="AV750" s="11" t="s">
        <v>86</v>
      </c>
      <c r="AW750" s="11" t="s">
        <v>39</v>
      </c>
      <c r="AX750" s="11" t="s">
        <v>76</v>
      </c>
      <c r="AY750" s="245" t="s">
        <v>140</v>
      </c>
    </row>
    <row r="751" s="11" customFormat="1">
      <c r="B751" s="235"/>
      <c r="C751" s="236"/>
      <c r="D751" s="232" t="s">
        <v>151</v>
      </c>
      <c r="E751" s="237" t="s">
        <v>22</v>
      </c>
      <c r="F751" s="238" t="s">
        <v>1211</v>
      </c>
      <c r="G751" s="236"/>
      <c r="H751" s="239">
        <v>10.640000000000001</v>
      </c>
      <c r="I751" s="240"/>
      <c r="J751" s="236"/>
      <c r="K751" s="236"/>
      <c r="L751" s="241"/>
      <c r="M751" s="242"/>
      <c r="N751" s="243"/>
      <c r="O751" s="243"/>
      <c r="P751" s="243"/>
      <c r="Q751" s="243"/>
      <c r="R751" s="243"/>
      <c r="S751" s="243"/>
      <c r="T751" s="244"/>
      <c r="AT751" s="245" t="s">
        <v>151</v>
      </c>
      <c r="AU751" s="245" t="s">
        <v>86</v>
      </c>
      <c r="AV751" s="11" t="s">
        <v>86</v>
      </c>
      <c r="AW751" s="11" t="s">
        <v>39</v>
      </c>
      <c r="AX751" s="11" t="s">
        <v>76</v>
      </c>
      <c r="AY751" s="245" t="s">
        <v>140</v>
      </c>
    </row>
    <row r="752" s="12" customFormat="1">
      <c r="B752" s="246"/>
      <c r="C752" s="247"/>
      <c r="D752" s="232" t="s">
        <v>151</v>
      </c>
      <c r="E752" s="248" t="s">
        <v>22</v>
      </c>
      <c r="F752" s="249" t="s">
        <v>158</v>
      </c>
      <c r="G752" s="247"/>
      <c r="H752" s="250">
        <v>76.787999999999997</v>
      </c>
      <c r="I752" s="251"/>
      <c r="J752" s="247"/>
      <c r="K752" s="247"/>
      <c r="L752" s="252"/>
      <c r="M752" s="253"/>
      <c r="N752" s="254"/>
      <c r="O752" s="254"/>
      <c r="P752" s="254"/>
      <c r="Q752" s="254"/>
      <c r="R752" s="254"/>
      <c r="S752" s="254"/>
      <c r="T752" s="255"/>
      <c r="AT752" s="256" t="s">
        <v>151</v>
      </c>
      <c r="AU752" s="256" t="s">
        <v>86</v>
      </c>
      <c r="AV752" s="12" t="s">
        <v>147</v>
      </c>
      <c r="AW752" s="12" t="s">
        <v>39</v>
      </c>
      <c r="AX752" s="12" t="s">
        <v>24</v>
      </c>
      <c r="AY752" s="256" t="s">
        <v>140</v>
      </c>
    </row>
    <row r="753" s="1" customFormat="1" ht="25.5" customHeight="1">
      <c r="B753" s="45"/>
      <c r="C753" s="220" t="s">
        <v>1212</v>
      </c>
      <c r="D753" s="220" t="s">
        <v>142</v>
      </c>
      <c r="E753" s="221" t="s">
        <v>1213</v>
      </c>
      <c r="F753" s="222" t="s">
        <v>1214</v>
      </c>
      <c r="G753" s="223" t="s">
        <v>145</v>
      </c>
      <c r="H753" s="224">
        <v>175.12000000000001</v>
      </c>
      <c r="I753" s="225"/>
      <c r="J753" s="226">
        <f>ROUND(I753*H753,2)</f>
        <v>0</v>
      </c>
      <c r="K753" s="222" t="s">
        <v>146</v>
      </c>
      <c r="L753" s="71"/>
      <c r="M753" s="227" t="s">
        <v>22</v>
      </c>
      <c r="N753" s="228" t="s">
        <v>47</v>
      </c>
      <c r="O753" s="46"/>
      <c r="P753" s="229">
        <f>O753*H753</f>
        <v>0</v>
      </c>
      <c r="Q753" s="229">
        <v>0.00039825</v>
      </c>
      <c r="R753" s="229">
        <f>Q753*H753</f>
        <v>0.069741540000000005</v>
      </c>
      <c r="S753" s="229">
        <v>0</v>
      </c>
      <c r="T753" s="230">
        <f>S753*H753</f>
        <v>0</v>
      </c>
      <c r="AR753" s="23" t="s">
        <v>246</v>
      </c>
      <c r="AT753" s="23" t="s">
        <v>142</v>
      </c>
      <c r="AU753" s="23" t="s">
        <v>86</v>
      </c>
      <c r="AY753" s="23" t="s">
        <v>140</v>
      </c>
      <c r="BE753" s="231">
        <f>IF(N753="základní",J753,0)</f>
        <v>0</v>
      </c>
      <c r="BF753" s="231">
        <f>IF(N753="snížená",J753,0)</f>
        <v>0</v>
      </c>
      <c r="BG753" s="231">
        <f>IF(N753="zákl. přenesená",J753,0)</f>
        <v>0</v>
      </c>
      <c r="BH753" s="231">
        <f>IF(N753="sníž. přenesená",J753,0)</f>
        <v>0</v>
      </c>
      <c r="BI753" s="231">
        <f>IF(N753="nulová",J753,0)</f>
        <v>0</v>
      </c>
      <c r="BJ753" s="23" t="s">
        <v>24</v>
      </c>
      <c r="BK753" s="231">
        <f>ROUND(I753*H753,2)</f>
        <v>0</v>
      </c>
      <c r="BL753" s="23" t="s">
        <v>246</v>
      </c>
      <c r="BM753" s="23" t="s">
        <v>1215</v>
      </c>
    </row>
    <row r="754" s="1" customFormat="1">
      <c r="B754" s="45"/>
      <c r="C754" s="73"/>
      <c r="D754" s="232" t="s">
        <v>149</v>
      </c>
      <c r="E754" s="73"/>
      <c r="F754" s="233" t="s">
        <v>1216</v>
      </c>
      <c r="G754" s="73"/>
      <c r="H754" s="73"/>
      <c r="I754" s="190"/>
      <c r="J754" s="73"/>
      <c r="K754" s="73"/>
      <c r="L754" s="71"/>
      <c r="M754" s="234"/>
      <c r="N754" s="46"/>
      <c r="O754" s="46"/>
      <c r="P754" s="46"/>
      <c r="Q754" s="46"/>
      <c r="R754" s="46"/>
      <c r="S754" s="46"/>
      <c r="T754" s="94"/>
      <c r="AT754" s="23" t="s">
        <v>149</v>
      </c>
      <c r="AU754" s="23" t="s">
        <v>86</v>
      </c>
    </row>
    <row r="755" s="11" customFormat="1">
      <c r="B755" s="235"/>
      <c r="C755" s="236"/>
      <c r="D755" s="232" t="s">
        <v>151</v>
      </c>
      <c r="E755" s="237" t="s">
        <v>22</v>
      </c>
      <c r="F755" s="238" t="s">
        <v>874</v>
      </c>
      <c r="G755" s="236"/>
      <c r="H755" s="239">
        <v>88</v>
      </c>
      <c r="I755" s="240"/>
      <c r="J755" s="236"/>
      <c r="K755" s="236"/>
      <c r="L755" s="241"/>
      <c r="M755" s="242"/>
      <c r="N755" s="243"/>
      <c r="O755" s="243"/>
      <c r="P755" s="243"/>
      <c r="Q755" s="243"/>
      <c r="R755" s="243"/>
      <c r="S755" s="243"/>
      <c r="T755" s="244"/>
      <c r="AT755" s="245" t="s">
        <v>151</v>
      </c>
      <c r="AU755" s="245" t="s">
        <v>86</v>
      </c>
      <c r="AV755" s="11" t="s">
        <v>86</v>
      </c>
      <c r="AW755" s="11" t="s">
        <v>39</v>
      </c>
      <c r="AX755" s="11" t="s">
        <v>76</v>
      </c>
      <c r="AY755" s="245" t="s">
        <v>140</v>
      </c>
    </row>
    <row r="756" s="11" customFormat="1">
      <c r="B756" s="235"/>
      <c r="C756" s="236"/>
      <c r="D756" s="232" t="s">
        <v>151</v>
      </c>
      <c r="E756" s="237" t="s">
        <v>22</v>
      </c>
      <c r="F756" s="238" t="s">
        <v>875</v>
      </c>
      <c r="G756" s="236"/>
      <c r="H756" s="239">
        <v>87.120000000000005</v>
      </c>
      <c r="I756" s="240"/>
      <c r="J756" s="236"/>
      <c r="K756" s="236"/>
      <c r="L756" s="241"/>
      <c r="M756" s="242"/>
      <c r="N756" s="243"/>
      <c r="O756" s="243"/>
      <c r="P756" s="243"/>
      <c r="Q756" s="243"/>
      <c r="R756" s="243"/>
      <c r="S756" s="243"/>
      <c r="T756" s="244"/>
      <c r="AT756" s="245" t="s">
        <v>151</v>
      </c>
      <c r="AU756" s="245" t="s">
        <v>86</v>
      </c>
      <c r="AV756" s="11" t="s">
        <v>86</v>
      </c>
      <c r="AW756" s="11" t="s">
        <v>39</v>
      </c>
      <c r="AX756" s="11" t="s">
        <v>76</v>
      </c>
      <c r="AY756" s="245" t="s">
        <v>140</v>
      </c>
    </row>
    <row r="757" s="12" customFormat="1">
      <c r="B757" s="246"/>
      <c r="C757" s="247"/>
      <c r="D757" s="232" t="s">
        <v>151</v>
      </c>
      <c r="E757" s="248" t="s">
        <v>22</v>
      </c>
      <c r="F757" s="249" t="s">
        <v>158</v>
      </c>
      <c r="G757" s="247"/>
      <c r="H757" s="250">
        <v>175.12000000000001</v>
      </c>
      <c r="I757" s="251"/>
      <c r="J757" s="247"/>
      <c r="K757" s="247"/>
      <c r="L757" s="252"/>
      <c r="M757" s="253"/>
      <c r="N757" s="254"/>
      <c r="O757" s="254"/>
      <c r="P757" s="254"/>
      <c r="Q757" s="254"/>
      <c r="R757" s="254"/>
      <c r="S757" s="254"/>
      <c r="T757" s="255"/>
      <c r="AT757" s="256" t="s">
        <v>151</v>
      </c>
      <c r="AU757" s="256" t="s">
        <v>86</v>
      </c>
      <c r="AV757" s="12" t="s">
        <v>147</v>
      </c>
      <c r="AW757" s="12" t="s">
        <v>39</v>
      </c>
      <c r="AX757" s="12" t="s">
        <v>24</v>
      </c>
      <c r="AY757" s="256" t="s">
        <v>140</v>
      </c>
    </row>
    <row r="758" s="1" customFormat="1" ht="16.5" customHeight="1">
      <c r="B758" s="45"/>
      <c r="C758" s="257" t="s">
        <v>1217</v>
      </c>
      <c r="D758" s="257" t="s">
        <v>240</v>
      </c>
      <c r="E758" s="258" t="s">
        <v>1218</v>
      </c>
      <c r="F758" s="259" t="s">
        <v>1219</v>
      </c>
      <c r="G758" s="260" t="s">
        <v>243</v>
      </c>
      <c r="H758" s="261">
        <v>0.34999999999999998</v>
      </c>
      <c r="I758" s="262"/>
      <c r="J758" s="263">
        <f>ROUND(I758*H758,2)</f>
        <v>0</v>
      </c>
      <c r="K758" s="259" t="s">
        <v>260</v>
      </c>
      <c r="L758" s="264"/>
      <c r="M758" s="265" t="s">
        <v>22</v>
      </c>
      <c r="N758" s="266" t="s">
        <v>47</v>
      </c>
      <c r="O758" s="46"/>
      <c r="P758" s="229">
        <f>O758*H758</f>
        <v>0</v>
      </c>
      <c r="Q758" s="229">
        <v>1</v>
      </c>
      <c r="R758" s="229">
        <f>Q758*H758</f>
        <v>0.34999999999999998</v>
      </c>
      <c r="S758" s="229">
        <v>0</v>
      </c>
      <c r="T758" s="230">
        <f>S758*H758</f>
        <v>0</v>
      </c>
      <c r="AR758" s="23" t="s">
        <v>275</v>
      </c>
      <c r="AT758" s="23" t="s">
        <v>240</v>
      </c>
      <c r="AU758" s="23" t="s">
        <v>86</v>
      </c>
      <c r="AY758" s="23" t="s">
        <v>140</v>
      </c>
      <c r="BE758" s="231">
        <f>IF(N758="základní",J758,0)</f>
        <v>0</v>
      </c>
      <c r="BF758" s="231">
        <f>IF(N758="snížená",J758,0)</f>
        <v>0</v>
      </c>
      <c r="BG758" s="231">
        <f>IF(N758="zákl. přenesená",J758,0)</f>
        <v>0</v>
      </c>
      <c r="BH758" s="231">
        <f>IF(N758="sníž. přenesená",J758,0)</f>
        <v>0</v>
      </c>
      <c r="BI758" s="231">
        <f>IF(N758="nulová",J758,0)</f>
        <v>0</v>
      </c>
      <c r="BJ758" s="23" t="s">
        <v>24</v>
      </c>
      <c r="BK758" s="231">
        <f>ROUND(I758*H758,2)</f>
        <v>0</v>
      </c>
      <c r="BL758" s="23" t="s">
        <v>246</v>
      </c>
      <c r="BM758" s="23" t="s">
        <v>1220</v>
      </c>
    </row>
    <row r="759" s="1" customFormat="1" ht="16.5" customHeight="1">
      <c r="B759" s="45"/>
      <c r="C759" s="257" t="s">
        <v>1221</v>
      </c>
      <c r="D759" s="257" t="s">
        <v>240</v>
      </c>
      <c r="E759" s="258" t="s">
        <v>1222</v>
      </c>
      <c r="F759" s="259" t="s">
        <v>1223</v>
      </c>
      <c r="G759" s="260" t="s">
        <v>145</v>
      </c>
      <c r="H759" s="261">
        <v>656.04200000000003</v>
      </c>
      <c r="I759" s="262"/>
      <c r="J759" s="263">
        <f>ROUND(I759*H759,2)</f>
        <v>0</v>
      </c>
      <c r="K759" s="259" t="s">
        <v>260</v>
      </c>
      <c r="L759" s="264"/>
      <c r="M759" s="265" t="s">
        <v>22</v>
      </c>
      <c r="N759" s="266" t="s">
        <v>47</v>
      </c>
      <c r="O759" s="46"/>
      <c r="P759" s="229">
        <f>O759*H759</f>
        <v>0</v>
      </c>
      <c r="Q759" s="229">
        <v>0.0038800000000000002</v>
      </c>
      <c r="R759" s="229">
        <f>Q759*H759</f>
        <v>2.5454429600000004</v>
      </c>
      <c r="S759" s="229">
        <v>0</v>
      </c>
      <c r="T759" s="230">
        <f>S759*H759</f>
        <v>0</v>
      </c>
      <c r="AR759" s="23" t="s">
        <v>275</v>
      </c>
      <c r="AT759" s="23" t="s">
        <v>240</v>
      </c>
      <c r="AU759" s="23" t="s">
        <v>86</v>
      </c>
      <c r="AY759" s="23" t="s">
        <v>140</v>
      </c>
      <c r="BE759" s="231">
        <f>IF(N759="základní",J759,0)</f>
        <v>0</v>
      </c>
      <c r="BF759" s="231">
        <f>IF(N759="snížená",J759,0)</f>
        <v>0</v>
      </c>
      <c r="BG759" s="231">
        <f>IF(N759="zákl. přenesená",J759,0)</f>
        <v>0</v>
      </c>
      <c r="BH759" s="231">
        <f>IF(N759="sníž. přenesená",J759,0)</f>
        <v>0</v>
      </c>
      <c r="BI759" s="231">
        <f>IF(N759="nulová",J759,0)</f>
        <v>0</v>
      </c>
      <c r="BJ759" s="23" t="s">
        <v>24</v>
      </c>
      <c r="BK759" s="231">
        <f>ROUND(I759*H759,2)</f>
        <v>0</v>
      </c>
      <c r="BL759" s="23" t="s">
        <v>246</v>
      </c>
      <c r="BM759" s="23" t="s">
        <v>1224</v>
      </c>
    </row>
    <row r="760" s="1" customFormat="1" ht="16.5" customHeight="1">
      <c r="B760" s="45"/>
      <c r="C760" s="220" t="s">
        <v>1225</v>
      </c>
      <c r="D760" s="220" t="s">
        <v>142</v>
      </c>
      <c r="E760" s="221" t="s">
        <v>1226</v>
      </c>
      <c r="F760" s="222" t="s">
        <v>1227</v>
      </c>
      <c r="G760" s="223" t="s">
        <v>145</v>
      </c>
      <c r="H760" s="224">
        <v>428.44</v>
      </c>
      <c r="I760" s="225"/>
      <c r="J760" s="226">
        <f>ROUND(I760*H760,2)</f>
        <v>0</v>
      </c>
      <c r="K760" s="222" t="s">
        <v>146</v>
      </c>
      <c r="L760" s="71"/>
      <c r="M760" s="227" t="s">
        <v>22</v>
      </c>
      <c r="N760" s="228" t="s">
        <v>47</v>
      </c>
      <c r="O760" s="46"/>
      <c r="P760" s="229">
        <f>O760*H760</f>
        <v>0</v>
      </c>
      <c r="Q760" s="229">
        <v>0.00037530000000000002</v>
      </c>
      <c r="R760" s="229">
        <f>Q760*H760</f>
        <v>0.16079353200000002</v>
      </c>
      <c r="S760" s="229">
        <v>0</v>
      </c>
      <c r="T760" s="230">
        <f>S760*H760</f>
        <v>0</v>
      </c>
      <c r="AR760" s="23" t="s">
        <v>246</v>
      </c>
      <c r="AT760" s="23" t="s">
        <v>142</v>
      </c>
      <c r="AU760" s="23" t="s">
        <v>86</v>
      </c>
      <c r="AY760" s="23" t="s">
        <v>140</v>
      </c>
      <c r="BE760" s="231">
        <f>IF(N760="základní",J760,0)</f>
        <v>0</v>
      </c>
      <c r="BF760" s="231">
        <f>IF(N760="snížená",J760,0)</f>
        <v>0</v>
      </c>
      <c r="BG760" s="231">
        <f>IF(N760="zákl. přenesená",J760,0)</f>
        <v>0</v>
      </c>
      <c r="BH760" s="231">
        <f>IF(N760="sníž. přenesená",J760,0)</f>
        <v>0</v>
      </c>
      <c r="BI760" s="231">
        <f>IF(N760="nulová",J760,0)</f>
        <v>0</v>
      </c>
      <c r="BJ760" s="23" t="s">
        <v>24</v>
      </c>
      <c r="BK760" s="231">
        <f>ROUND(I760*H760,2)</f>
        <v>0</v>
      </c>
      <c r="BL760" s="23" t="s">
        <v>246</v>
      </c>
      <c r="BM760" s="23" t="s">
        <v>1228</v>
      </c>
    </row>
    <row r="761" s="11" customFormat="1">
      <c r="B761" s="235"/>
      <c r="C761" s="236"/>
      <c r="D761" s="232" t="s">
        <v>151</v>
      </c>
      <c r="E761" s="237" t="s">
        <v>22</v>
      </c>
      <c r="F761" s="238" t="s">
        <v>1229</v>
      </c>
      <c r="G761" s="236"/>
      <c r="H761" s="239">
        <v>267.51999999999998</v>
      </c>
      <c r="I761" s="240"/>
      <c r="J761" s="236"/>
      <c r="K761" s="236"/>
      <c r="L761" s="241"/>
      <c r="M761" s="242"/>
      <c r="N761" s="243"/>
      <c r="O761" s="243"/>
      <c r="P761" s="243"/>
      <c r="Q761" s="243"/>
      <c r="R761" s="243"/>
      <c r="S761" s="243"/>
      <c r="T761" s="244"/>
      <c r="AT761" s="245" t="s">
        <v>151</v>
      </c>
      <c r="AU761" s="245" t="s">
        <v>86</v>
      </c>
      <c r="AV761" s="11" t="s">
        <v>86</v>
      </c>
      <c r="AW761" s="11" t="s">
        <v>39</v>
      </c>
      <c r="AX761" s="11" t="s">
        <v>76</v>
      </c>
      <c r="AY761" s="245" t="s">
        <v>140</v>
      </c>
    </row>
    <row r="762" s="11" customFormat="1">
      <c r="B762" s="235"/>
      <c r="C762" s="236"/>
      <c r="D762" s="232" t="s">
        <v>151</v>
      </c>
      <c r="E762" s="237" t="s">
        <v>22</v>
      </c>
      <c r="F762" s="238" t="s">
        <v>1230</v>
      </c>
      <c r="G762" s="236"/>
      <c r="H762" s="239">
        <v>144.40000000000001</v>
      </c>
      <c r="I762" s="240"/>
      <c r="J762" s="236"/>
      <c r="K762" s="236"/>
      <c r="L762" s="241"/>
      <c r="M762" s="242"/>
      <c r="N762" s="243"/>
      <c r="O762" s="243"/>
      <c r="P762" s="243"/>
      <c r="Q762" s="243"/>
      <c r="R762" s="243"/>
      <c r="S762" s="243"/>
      <c r="T762" s="244"/>
      <c r="AT762" s="245" t="s">
        <v>151</v>
      </c>
      <c r="AU762" s="245" t="s">
        <v>86</v>
      </c>
      <c r="AV762" s="11" t="s">
        <v>86</v>
      </c>
      <c r="AW762" s="11" t="s">
        <v>39</v>
      </c>
      <c r="AX762" s="11" t="s">
        <v>76</v>
      </c>
      <c r="AY762" s="245" t="s">
        <v>140</v>
      </c>
    </row>
    <row r="763" s="11" customFormat="1">
      <c r="B763" s="235"/>
      <c r="C763" s="236"/>
      <c r="D763" s="232" t="s">
        <v>151</v>
      </c>
      <c r="E763" s="237" t="s">
        <v>22</v>
      </c>
      <c r="F763" s="238" t="s">
        <v>1231</v>
      </c>
      <c r="G763" s="236"/>
      <c r="H763" s="239">
        <v>16.52</v>
      </c>
      <c r="I763" s="240"/>
      <c r="J763" s="236"/>
      <c r="K763" s="236"/>
      <c r="L763" s="241"/>
      <c r="M763" s="242"/>
      <c r="N763" s="243"/>
      <c r="O763" s="243"/>
      <c r="P763" s="243"/>
      <c r="Q763" s="243"/>
      <c r="R763" s="243"/>
      <c r="S763" s="243"/>
      <c r="T763" s="244"/>
      <c r="AT763" s="245" t="s">
        <v>151</v>
      </c>
      <c r="AU763" s="245" t="s">
        <v>86</v>
      </c>
      <c r="AV763" s="11" t="s">
        <v>86</v>
      </c>
      <c r="AW763" s="11" t="s">
        <v>39</v>
      </c>
      <c r="AX763" s="11" t="s">
        <v>76</v>
      </c>
      <c r="AY763" s="245" t="s">
        <v>140</v>
      </c>
    </row>
    <row r="764" s="12" customFormat="1">
      <c r="B764" s="246"/>
      <c r="C764" s="247"/>
      <c r="D764" s="232" t="s">
        <v>151</v>
      </c>
      <c r="E764" s="248" t="s">
        <v>22</v>
      </c>
      <c r="F764" s="249" t="s">
        <v>158</v>
      </c>
      <c r="G764" s="247"/>
      <c r="H764" s="250">
        <v>428.44</v>
      </c>
      <c r="I764" s="251"/>
      <c r="J764" s="247"/>
      <c r="K764" s="247"/>
      <c r="L764" s="252"/>
      <c r="M764" s="253"/>
      <c r="N764" s="254"/>
      <c r="O764" s="254"/>
      <c r="P764" s="254"/>
      <c r="Q764" s="254"/>
      <c r="R764" s="254"/>
      <c r="S764" s="254"/>
      <c r="T764" s="255"/>
      <c r="AT764" s="256" t="s">
        <v>151</v>
      </c>
      <c r="AU764" s="256" t="s">
        <v>86</v>
      </c>
      <c r="AV764" s="12" t="s">
        <v>147</v>
      </c>
      <c r="AW764" s="12" t="s">
        <v>39</v>
      </c>
      <c r="AX764" s="12" t="s">
        <v>24</v>
      </c>
      <c r="AY764" s="256" t="s">
        <v>140</v>
      </c>
    </row>
    <row r="765" s="1" customFormat="1" ht="16.5" customHeight="1">
      <c r="B765" s="45"/>
      <c r="C765" s="257" t="s">
        <v>1232</v>
      </c>
      <c r="D765" s="257" t="s">
        <v>240</v>
      </c>
      <c r="E765" s="258" t="s">
        <v>1233</v>
      </c>
      <c r="F765" s="259" t="s">
        <v>1234</v>
      </c>
      <c r="G765" s="260" t="s">
        <v>145</v>
      </c>
      <c r="H765" s="261">
        <v>166.06</v>
      </c>
      <c r="I765" s="262"/>
      <c r="J765" s="263">
        <f>ROUND(I765*H765,2)</f>
        <v>0</v>
      </c>
      <c r="K765" s="259" t="s">
        <v>260</v>
      </c>
      <c r="L765" s="264"/>
      <c r="M765" s="265" t="s">
        <v>22</v>
      </c>
      <c r="N765" s="266" t="s">
        <v>47</v>
      </c>
      <c r="O765" s="46"/>
      <c r="P765" s="229">
        <f>O765*H765</f>
        <v>0</v>
      </c>
      <c r="Q765" s="229">
        <v>0.0041000000000000003</v>
      </c>
      <c r="R765" s="229">
        <f>Q765*H765</f>
        <v>0.68084600000000006</v>
      </c>
      <c r="S765" s="229">
        <v>0</v>
      </c>
      <c r="T765" s="230">
        <f>S765*H765</f>
        <v>0</v>
      </c>
      <c r="AR765" s="23" t="s">
        <v>275</v>
      </c>
      <c r="AT765" s="23" t="s">
        <v>240</v>
      </c>
      <c r="AU765" s="23" t="s">
        <v>86</v>
      </c>
      <c r="AY765" s="23" t="s">
        <v>140</v>
      </c>
      <c r="BE765" s="231">
        <f>IF(N765="základní",J765,0)</f>
        <v>0</v>
      </c>
      <c r="BF765" s="231">
        <f>IF(N765="snížená",J765,0)</f>
        <v>0</v>
      </c>
      <c r="BG765" s="231">
        <f>IF(N765="zákl. přenesená",J765,0)</f>
        <v>0</v>
      </c>
      <c r="BH765" s="231">
        <f>IF(N765="sníž. přenesená",J765,0)</f>
        <v>0</v>
      </c>
      <c r="BI765" s="231">
        <f>IF(N765="nulová",J765,0)</f>
        <v>0</v>
      </c>
      <c r="BJ765" s="23" t="s">
        <v>24</v>
      </c>
      <c r="BK765" s="231">
        <f>ROUND(I765*H765,2)</f>
        <v>0</v>
      </c>
      <c r="BL765" s="23" t="s">
        <v>246</v>
      </c>
      <c r="BM765" s="23" t="s">
        <v>1235</v>
      </c>
    </row>
    <row r="766" s="1" customFormat="1" ht="25.5" customHeight="1">
      <c r="B766" s="45"/>
      <c r="C766" s="220" t="s">
        <v>1236</v>
      </c>
      <c r="D766" s="220" t="s">
        <v>142</v>
      </c>
      <c r="E766" s="221" t="s">
        <v>1237</v>
      </c>
      <c r="F766" s="222" t="s">
        <v>1238</v>
      </c>
      <c r="G766" s="223" t="s">
        <v>145</v>
      </c>
      <c r="H766" s="224">
        <v>147.488</v>
      </c>
      <c r="I766" s="225"/>
      <c r="J766" s="226">
        <f>ROUND(I766*H766,2)</f>
        <v>0</v>
      </c>
      <c r="K766" s="222" t="s">
        <v>146</v>
      </c>
      <c r="L766" s="71"/>
      <c r="M766" s="227" t="s">
        <v>22</v>
      </c>
      <c r="N766" s="228" t="s">
        <v>47</v>
      </c>
      <c r="O766" s="46"/>
      <c r="P766" s="229">
        <f>O766*H766</f>
        <v>0</v>
      </c>
      <c r="Q766" s="229">
        <v>0</v>
      </c>
      <c r="R766" s="229">
        <f>Q766*H766</f>
        <v>0</v>
      </c>
      <c r="S766" s="229">
        <v>0</v>
      </c>
      <c r="T766" s="230">
        <f>S766*H766</f>
        <v>0</v>
      </c>
      <c r="AR766" s="23" t="s">
        <v>246</v>
      </c>
      <c r="AT766" s="23" t="s">
        <v>142</v>
      </c>
      <c r="AU766" s="23" t="s">
        <v>86</v>
      </c>
      <c r="AY766" s="23" t="s">
        <v>140</v>
      </c>
      <c r="BE766" s="231">
        <f>IF(N766="základní",J766,0)</f>
        <v>0</v>
      </c>
      <c r="BF766" s="231">
        <f>IF(N766="snížená",J766,0)</f>
        <v>0</v>
      </c>
      <c r="BG766" s="231">
        <f>IF(N766="zákl. přenesená",J766,0)</f>
        <v>0</v>
      </c>
      <c r="BH766" s="231">
        <f>IF(N766="sníž. přenesená",J766,0)</f>
        <v>0</v>
      </c>
      <c r="BI766" s="231">
        <f>IF(N766="nulová",J766,0)</f>
        <v>0</v>
      </c>
      <c r="BJ766" s="23" t="s">
        <v>24</v>
      </c>
      <c r="BK766" s="231">
        <f>ROUND(I766*H766,2)</f>
        <v>0</v>
      </c>
      <c r="BL766" s="23" t="s">
        <v>246</v>
      </c>
      <c r="BM766" s="23" t="s">
        <v>1239</v>
      </c>
    </row>
    <row r="767" s="1" customFormat="1">
      <c r="B767" s="45"/>
      <c r="C767" s="73"/>
      <c r="D767" s="232" t="s">
        <v>149</v>
      </c>
      <c r="E767" s="73"/>
      <c r="F767" s="233" t="s">
        <v>1240</v>
      </c>
      <c r="G767" s="73"/>
      <c r="H767" s="73"/>
      <c r="I767" s="190"/>
      <c r="J767" s="73"/>
      <c r="K767" s="73"/>
      <c r="L767" s="71"/>
      <c r="M767" s="234"/>
      <c r="N767" s="46"/>
      <c r="O767" s="46"/>
      <c r="P767" s="46"/>
      <c r="Q767" s="46"/>
      <c r="R767" s="46"/>
      <c r="S767" s="46"/>
      <c r="T767" s="94"/>
      <c r="AT767" s="23" t="s">
        <v>149</v>
      </c>
      <c r="AU767" s="23" t="s">
        <v>86</v>
      </c>
    </row>
    <row r="768" s="11" customFormat="1">
      <c r="B768" s="235"/>
      <c r="C768" s="236"/>
      <c r="D768" s="232" t="s">
        <v>151</v>
      </c>
      <c r="E768" s="237" t="s">
        <v>22</v>
      </c>
      <c r="F768" s="238" t="s">
        <v>1241</v>
      </c>
      <c r="G768" s="236"/>
      <c r="H768" s="239">
        <v>147.488</v>
      </c>
      <c r="I768" s="240"/>
      <c r="J768" s="236"/>
      <c r="K768" s="236"/>
      <c r="L768" s="241"/>
      <c r="M768" s="242"/>
      <c r="N768" s="243"/>
      <c r="O768" s="243"/>
      <c r="P768" s="243"/>
      <c r="Q768" s="243"/>
      <c r="R768" s="243"/>
      <c r="S768" s="243"/>
      <c r="T768" s="244"/>
      <c r="AT768" s="245" t="s">
        <v>151</v>
      </c>
      <c r="AU768" s="245" t="s">
        <v>86</v>
      </c>
      <c r="AV768" s="11" t="s">
        <v>86</v>
      </c>
      <c r="AW768" s="11" t="s">
        <v>39</v>
      </c>
      <c r="AX768" s="11" t="s">
        <v>24</v>
      </c>
      <c r="AY768" s="245" t="s">
        <v>140</v>
      </c>
    </row>
    <row r="769" s="1" customFormat="1" ht="25.5" customHeight="1">
      <c r="B769" s="45"/>
      <c r="C769" s="220" t="s">
        <v>1242</v>
      </c>
      <c r="D769" s="220" t="s">
        <v>142</v>
      </c>
      <c r="E769" s="221" t="s">
        <v>1243</v>
      </c>
      <c r="F769" s="222" t="s">
        <v>1244</v>
      </c>
      <c r="G769" s="223" t="s">
        <v>166</v>
      </c>
      <c r="H769" s="224">
        <v>16.52</v>
      </c>
      <c r="I769" s="225"/>
      <c r="J769" s="226">
        <f>ROUND(I769*H769,2)</f>
        <v>0</v>
      </c>
      <c r="K769" s="222" t="s">
        <v>146</v>
      </c>
      <c r="L769" s="71"/>
      <c r="M769" s="227" t="s">
        <v>22</v>
      </c>
      <c r="N769" s="228" t="s">
        <v>47</v>
      </c>
      <c r="O769" s="46"/>
      <c r="P769" s="229">
        <f>O769*H769</f>
        <v>0</v>
      </c>
      <c r="Q769" s="229">
        <v>0.00020139</v>
      </c>
      <c r="R769" s="229">
        <f>Q769*H769</f>
        <v>0.0033269628</v>
      </c>
      <c r="S769" s="229">
        <v>0</v>
      </c>
      <c r="T769" s="230">
        <f>S769*H769</f>
        <v>0</v>
      </c>
      <c r="AR769" s="23" t="s">
        <v>246</v>
      </c>
      <c r="AT769" s="23" t="s">
        <v>142</v>
      </c>
      <c r="AU769" s="23" t="s">
        <v>86</v>
      </c>
      <c r="AY769" s="23" t="s">
        <v>140</v>
      </c>
      <c r="BE769" s="231">
        <f>IF(N769="základní",J769,0)</f>
        <v>0</v>
      </c>
      <c r="BF769" s="231">
        <f>IF(N769="snížená",J769,0)</f>
        <v>0</v>
      </c>
      <c r="BG769" s="231">
        <f>IF(N769="zákl. přenesená",J769,0)</f>
        <v>0</v>
      </c>
      <c r="BH769" s="231">
        <f>IF(N769="sníž. přenesená",J769,0)</f>
        <v>0</v>
      </c>
      <c r="BI769" s="231">
        <f>IF(N769="nulová",J769,0)</f>
        <v>0</v>
      </c>
      <c r="BJ769" s="23" t="s">
        <v>24</v>
      </c>
      <c r="BK769" s="231">
        <f>ROUND(I769*H769,2)</f>
        <v>0</v>
      </c>
      <c r="BL769" s="23" t="s">
        <v>246</v>
      </c>
      <c r="BM769" s="23" t="s">
        <v>1245</v>
      </c>
    </row>
    <row r="770" s="11" customFormat="1">
      <c r="B770" s="235"/>
      <c r="C770" s="236"/>
      <c r="D770" s="232" t="s">
        <v>151</v>
      </c>
      <c r="E770" s="237" t="s">
        <v>22</v>
      </c>
      <c r="F770" s="238" t="s">
        <v>1246</v>
      </c>
      <c r="G770" s="236"/>
      <c r="H770" s="239">
        <v>16.52</v>
      </c>
      <c r="I770" s="240"/>
      <c r="J770" s="236"/>
      <c r="K770" s="236"/>
      <c r="L770" s="241"/>
      <c r="M770" s="242"/>
      <c r="N770" s="243"/>
      <c r="O770" s="243"/>
      <c r="P770" s="243"/>
      <c r="Q770" s="243"/>
      <c r="R770" s="243"/>
      <c r="S770" s="243"/>
      <c r="T770" s="244"/>
      <c r="AT770" s="245" t="s">
        <v>151</v>
      </c>
      <c r="AU770" s="245" t="s">
        <v>86</v>
      </c>
      <c r="AV770" s="11" t="s">
        <v>86</v>
      </c>
      <c r="AW770" s="11" t="s">
        <v>39</v>
      </c>
      <c r="AX770" s="11" t="s">
        <v>24</v>
      </c>
      <c r="AY770" s="245" t="s">
        <v>140</v>
      </c>
    </row>
    <row r="771" s="1" customFormat="1" ht="38.25" customHeight="1">
      <c r="B771" s="45"/>
      <c r="C771" s="220" t="s">
        <v>1247</v>
      </c>
      <c r="D771" s="220" t="s">
        <v>142</v>
      </c>
      <c r="E771" s="221" t="s">
        <v>1248</v>
      </c>
      <c r="F771" s="222" t="s">
        <v>1249</v>
      </c>
      <c r="G771" s="223" t="s">
        <v>243</v>
      </c>
      <c r="H771" s="224">
        <v>4.2140000000000004</v>
      </c>
      <c r="I771" s="225"/>
      <c r="J771" s="226">
        <f>ROUND(I771*H771,2)</f>
        <v>0</v>
      </c>
      <c r="K771" s="222" t="s">
        <v>146</v>
      </c>
      <c r="L771" s="71"/>
      <c r="M771" s="227" t="s">
        <v>22</v>
      </c>
      <c r="N771" s="228" t="s">
        <v>47</v>
      </c>
      <c r="O771" s="46"/>
      <c r="P771" s="229">
        <f>O771*H771</f>
        <v>0</v>
      </c>
      <c r="Q771" s="229">
        <v>0</v>
      </c>
      <c r="R771" s="229">
        <f>Q771*H771</f>
        <v>0</v>
      </c>
      <c r="S771" s="229">
        <v>0</v>
      </c>
      <c r="T771" s="230">
        <f>S771*H771</f>
        <v>0</v>
      </c>
      <c r="AR771" s="23" t="s">
        <v>246</v>
      </c>
      <c r="AT771" s="23" t="s">
        <v>142</v>
      </c>
      <c r="AU771" s="23" t="s">
        <v>86</v>
      </c>
      <c r="AY771" s="23" t="s">
        <v>140</v>
      </c>
      <c r="BE771" s="231">
        <f>IF(N771="základní",J771,0)</f>
        <v>0</v>
      </c>
      <c r="BF771" s="231">
        <f>IF(N771="snížená",J771,0)</f>
        <v>0</v>
      </c>
      <c r="BG771" s="231">
        <f>IF(N771="zákl. přenesená",J771,0)</f>
        <v>0</v>
      </c>
      <c r="BH771" s="231">
        <f>IF(N771="sníž. přenesená",J771,0)</f>
        <v>0</v>
      </c>
      <c r="BI771" s="231">
        <f>IF(N771="nulová",J771,0)</f>
        <v>0</v>
      </c>
      <c r="BJ771" s="23" t="s">
        <v>24</v>
      </c>
      <c r="BK771" s="231">
        <f>ROUND(I771*H771,2)</f>
        <v>0</v>
      </c>
      <c r="BL771" s="23" t="s">
        <v>246</v>
      </c>
      <c r="BM771" s="23" t="s">
        <v>1250</v>
      </c>
    </row>
    <row r="772" s="1" customFormat="1">
      <c r="B772" s="45"/>
      <c r="C772" s="73"/>
      <c r="D772" s="232" t="s">
        <v>149</v>
      </c>
      <c r="E772" s="73"/>
      <c r="F772" s="233" t="s">
        <v>1251</v>
      </c>
      <c r="G772" s="73"/>
      <c r="H772" s="73"/>
      <c r="I772" s="190"/>
      <c r="J772" s="73"/>
      <c r="K772" s="73"/>
      <c r="L772" s="71"/>
      <c r="M772" s="234"/>
      <c r="N772" s="46"/>
      <c r="O772" s="46"/>
      <c r="P772" s="46"/>
      <c r="Q772" s="46"/>
      <c r="R772" s="46"/>
      <c r="S772" s="46"/>
      <c r="T772" s="94"/>
      <c r="AT772" s="23" t="s">
        <v>149</v>
      </c>
      <c r="AU772" s="23" t="s">
        <v>86</v>
      </c>
    </row>
    <row r="773" s="10" customFormat="1" ht="29.88" customHeight="1">
      <c r="B773" s="204"/>
      <c r="C773" s="205"/>
      <c r="D773" s="206" t="s">
        <v>75</v>
      </c>
      <c r="E773" s="218" t="s">
        <v>1252</v>
      </c>
      <c r="F773" s="218" t="s">
        <v>1253</v>
      </c>
      <c r="G773" s="205"/>
      <c r="H773" s="205"/>
      <c r="I773" s="208"/>
      <c r="J773" s="219">
        <f>BK773</f>
        <v>0</v>
      </c>
      <c r="K773" s="205"/>
      <c r="L773" s="210"/>
      <c r="M773" s="211"/>
      <c r="N773" s="212"/>
      <c r="O773" s="212"/>
      <c r="P773" s="213">
        <f>SUM(P774:P777)</f>
        <v>0</v>
      </c>
      <c r="Q773" s="212"/>
      <c r="R773" s="213">
        <f>SUM(R774:R777)</f>
        <v>0.027199999999999998</v>
      </c>
      <c r="S773" s="212"/>
      <c r="T773" s="214">
        <f>SUM(T774:T777)</f>
        <v>0</v>
      </c>
      <c r="AR773" s="215" t="s">
        <v>86</v>
      </c>
      <c r="AT773" s="216" t="s">
        <v>75</v>
      </c>
      <c r="AU773" s="216" t="s">
        <v>24</v>
      </c>
      <c r="AY773" s="215" t="s">
        <v>140</v>
      </c>
      <c r="BK773" s="217">
        <f>SUM(BK774:BK777)</f>
        <v>0</v>
      </c>
    </row>
    <row r="774" s="1" customFormat="1" ht="16.5" customHeight="1">
      <c r="B774" s="45"/>
      <c r="C774" s="220" t="s">
        <v>1254</v>
      </c>
      <c r="D774" s="220" t="s">
        <v>142</v>
      </c>
      <c r="E774" s="221" t="s">
        <v>1255</v>
      </c>
      <c r="F774" s="222" t="s">
        <v>1256</v>
      </c>
      <c r="G774" s="223" t="s">
        <v>166</v>
      </c>
      <c r="H774" s="224">
        <v>8</v>
      </c>
      <c r="I774" s="225"/>
      <c r="J774" s="226">
        <f>ROUND(I774*H774,2)</f>
        <v>0</v>
      </c>
      <c r="K774" s="222" t="s">
        <v>260</v>
      </c>
      <c r="L774" s="71"/>
      <c r="M774" s="227" t="s">
        <v>22</v>
      </c>
      <c r="N774" s="228" t="s">
        <v>47</v>
      </c>
      <c r="O774" s="46"/>
      <c r="P774" s="229">
        <f>O774*H774</f>
        <v>0</v>
      </c>
      <c r="Q774" s="229">
        <v>0.0033999999999999998</v>
      </c>
      <c r="R774" s="229">
        <f>Q774*H774</f>
        <v>0.027199999999999998</v>
      </c>
      <c r="S774" s="229">
        <v>0</v>
      </c>
      <c r="T774" s="230">
        <f>S774*H774</f>
        <v>0</v>
      </c>
      <c r="AR774" s="23" t="s">
        <v>246</v>
      </c>
      <c r="AT774" s="23" t="s">
        <v>142</v>
      </c>
      <c r="AU774" s="23" t="s">
        <v>86</v>
      </c>
      <c r="AY774" s="23" t="s">
        <v>140</v>
      </c>
      <c r="BE774" s="231">
        <f>IF(N774="základní",J774,0)</f>
        <v>0</v>
      </c>
      <c r="BF774" s="231">
        <f>IF(N774="snížená",J774,0)</f>
        <v>0</v>
      </c>
      <c r="BG774" s="231">
        <f>IF(N774="zákl. přenesená",J774,0)</f>
        <v>0</v>
      </c>
      <c r="BH774" s="231">
        <f>IF(N774="sníž. přenesená",J774,0)</f>
        <v>0</v>
      </c>
      <c r="BI774" s="231">
        <f>IF(N774="nulová",J774,0)</f>
        <v>0</v>
      </c>
      <c r="BJ774" s="23" t="s">
        <v>24</v>
      </c>
      <c r="BK774" s="231">
        <f>ROUND(I774*H774,2)</f>
        <v>0</v>
      </c>
      <c r="BL774" s="23" t="s">
        <v>246</v>
      </c>
      <c r="BM774" s="23" t="s">
        <v>1257</v>
      </c>
    </row>
    <row r="775" s="11" customFormat="1">
      <c r="B775" s="235"/>
      <c r="C775" s="236"/>
      <c r="D775" s="232" t="s">
        <v>151</v>
      </c>
      <c r="E775" s="237" t="s">
        <v>22</v>
      </c>
      <c r="F775" s="238" t="s">
        <v>1258</v>
      </c>
      <c r="G775" s="236"/>
      <c r="H775" s="239">
        <v>8</v>
      </c>
      <c r="I775" s="240"/>
      <c r="J775" s="236"/>
      <c r="K775" s="236"/>
      <c r="L775" s="241"/>
      <c r="M775" s="242"/>
      <c r="N775" s="243"/>
      <c r="O775" s="243"/>
      <c r="P775" s="243"/>
      <c r="Q775" s="243"/>
      <c r="R775" s="243"/>
      <c r="S775" s="243"/>
      <c r="T775" s="244"/>
      <c r="AT775" s="245" t="s">
        <v>151</v>
      </c>
      <c r="AU775" s="245" t="s">
        <v>86</v>
      </c>
      <c r="AV775" s="11" t="s">
        <v>86</v>
      </c>
      <c r="AW775" s="11" t="s">
        <v>39</v>
      </c>
      <c r="AX775" s="11" t="s">
        <v>24</v>
      </c>
      <c r="AY775" s="245" t="s">
        <v>140</v>
      </c>
    </row>
    <row r="776" s="1" customFormat="1" ht="38.25" customHeight="1">
      <c r="B776" s="45"/>
      <c r="C776" s="220" t="s">
        <v>1259</v>
      </c>
      <c r="D776" s="220" t="s">
        <v>142</v>
      </c>
      <c r="E776" s="221" t="s">
        <v>1260</v>
      </c>
      <c r="F776" s="222" t="s">
        <v>1261</v>
      </c>
      <c r="G776" s="223" t="s">
        <v>243</v>
      </c>
      <c r="H776" s="224">
        <v>0.027</v>
      </c>
      <c r="I776" s="225"/>
      <c r="J776" s="226">
        <f>ROUND(I776*H776,2)</f>
        <v>0</v>
      </c>
      <c r="K776" s="222" t="s">
        <v>146</v>
      </c>
      <c r="L776" s="71"/>
      <c r="M776" s="227" t="s">
        <v>22</v>
      </c>
      <c r="N776" s="228" t="s">
        <v>47</v>
      </c>
      <c r="O776" s="46"/>
      <c r="P776" s="229">
        <f>O776*H776</f>
        <v>0</v>
      </c>
      <c r="Q776" s="229">
        <v>0</v>
      </c>
      <c r="R776" s="229">
        <f>Q776*H776</f>
        <v>0</v>
      </c>
      <c r="S776" s="229">
        <v>0</v>
      </c>
      <c r="T776" s="230">
        <f>S776*H776</f>
        <v>0</v>
      </c>
      <c r="AR776" s="23" t="s">
        <v>246</v>
      </c>
      <c r="AT776" s="23" t="s">
        <v>142</v>
      </c>
      <c r="AU776" s="23" t="s">
        <v>86</v>
      </c>
      <c r="AY776" s="23" t="s">
        <v>140</v>
      </c>
      <c r="BE776" s="231">
        <f>IF(N776="základní",J776,0)</f>
        <v>0</v>
      </c>
      <c r="BF776" s="231">
        <f>IF(N776="snížená",J776,0)</f>
        <v>0</v>
      </c>
      <c r="BG776" s="231">
        <f>IF(N776="zákl. přenesená",J776,0)</f>
        <v>0</v>
      </c>
      <c r="BH776" s="231">
        <f>IF(N776="sníž. přenesená",J776,0)</f>
        <v>0</v>
      </c>
      <c r="BI776" s="231">
        <f>IF(N776="nulová",J776,0)</f>
        <v>0</v>
      </c>
      <c r="BJ776" s="23" t="s">
        <v>24</v>
      </c>
      <c r="BK776" s="231">
        <f>ROUND(I776*H776,2)</f>
        <v>0</v>
      </c>
      <c r="BL776" s="23" t="s">
        <v>246</v>
      </c>
      <c r="BM776" s="23" t="s">
        <v>1262</v>
      </c>
    </row>
    <row r="777" s="1" customFormat="1">
      <c r="B777" s="45"/>
      <c r="C777" s="73"/>
      <c r="D777" s="232" t="s">
        <v>149</v>
      </c>
      <c r="E777" s="73"/>
      <c r="F777" s="233" t="s">
        <v>1263</v>
      </c>
      <c r="G777" s="73"/>
      <c r="H777" s="73"/>
      <c r="I777" s="190"/>
      <c r="J777" s="73"/>
      <c r="K777" s="73"/>
      <c r="L777" s="71"/>
      <c r="M777" s="277"/>
      <c r="N777" s="278"/>
      <c r="O777" s="278"/>
      <c r="P777" s="278"/>
      <c r="Q777" s="278"/>
      <c r="R777" s="278"/>
      <c r="S777" s="278"/>
      <c r="T777" s="279"/>
      <c r="AT777" s="23" t="s">
        <v>149</v>
      </c>
      <c r="AU777" s="23" t="s">
        <v>86</v>
      </c>
    </row>
    <row r="778" s="1" customFormat="1" ht="6.96" customHeight="1">
      <c r="B778" s="66"/>
      <c r="C778" s="67"/>
      <c r="D778" s="67"/>
      <c r="E778" s="67"/>
      <c r="F778" s="67"/>
      <c r="G778" s="67"/>
      <c r="H778" s="67"/>
      <c r="I778" s="165"/>
      <c r="J778" s="67"/>
      <c r="K778" s="67"/>
      <c r="L778" s="71"/>
    </row>
  </sheetData>
  <sheetProtection sheet="1" autoFilter="0" formatColumns="0" formatRows="0" objects="1" scenarios="1" spinCount="100000" saltValue="4KhMksiOIh+bq0L+dUtOJorAULAa5ypWCCjuOowKM74gH/8NXXnyayVarr14QhrUM34DD6m9RjGJThTDsNqPUw==" hashValue="l2LLEGfzeR99yImewFvXogp2kMz37bI0sL9mtov8KXiAuBqQw1tm6pZAr38ewbEd740I3F4GMqoj1quXiCu1DA==" algorithmName="SHA-512" password="CC35"/>
  <autoFilter ref="C90:K777"/>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93</v>
      </c>
      <c r="G1" s="138" t="s">
        <v>94</v>
      </c>
      <c r="H1" s="138"/>
      <c r="I1" s="139"/>
      <c r="J1" s="138" t="s">
        <v>95</v>
      </c>
      <c r="K1" s="137" t="s">
        <v>96</v>
      </c>
      <c r="L1" s="138" t="s">
        <v>97</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89</v>
      </c>
    </row>
    <row r="3" ht="6.96" customHeight="1">
      <c r="B3" s="24"/>
      <c r="C3" s="25"/>
      <c r="D3" s="25"/>
      <c r="E3" s="25"/>
      <c r="F3" s="25"/>
      <c r="G3" s="25"/>
      <c r="H3" s="25"/>
      <c r="I3" s="140"/>
      <c r="J3" s="25"/>
      <c r="K3" s="26"/>
      <c r="AT3" s="23" t="s">
        <v>86</v>
      </c>
    </row>
    <row r="4" ht="36.96" customHeight="1">
      <c r="B4" s="27"/>
      <c r="C4" s="28"/>
      <c r="D4" s="29" t="s">
        <v>98</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II/118 Zlonice, rekonstrukce mostu ev. č. 118-057</v>
      </c>
      <c r="F7" s="39"/>
      <c r="G7" s="39"/>
      <c r="H7" s="39"/>
      <c r="I7" s="141"/>
      <c r="J7" s="28"/>
      <c r="K7" s="30"/>
    </row>
    <row r="8" s="1" customFormat="1">
      <c r="B8" s="45"/>
      <c r="C8" s="46"/>
      <c r="D8" s="39" t="s">
        <v>99</v>
      </c>
      <c r="E8" s="46"/>
      <c r="F8" s="46"/>
      <c r="G8" s="46"/>
      <c r="H8" s="46"/>
      <c r="I8" s="143"/>
      <c r="J8" s="46"/>
      <c r="K8" s="50"/>
    </row>
    <row r="9" s="1" customFormat="1" ht="36.96" customHeight="1">
      <c r="B9" s="45"/>
      <c r="C9" s="46"/>
      <c r="D9" s="46"/>
      <c r="E9" s="144" t="s">
        <v>1264</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25</v>
      </c>
      <c r="E12" s="46"/>
      <c r="F12" s="34" t="s">
        <v>26</v>
      </c>
      <c r="G12" s="46"/>
      <c r="H12" s="46"/>
      <c r="I12" s="145" t="s">
        <v>27</v>
      </c>
      <c r="J12" s="146" t="str">
        <f>'Rekapitulace stavby'!AN8</f>
        <v>2. 2. 2017</v>
      </c>
      <c r="K12" s="50"/>
    </row>
    <row r="13" s="1" customFormat="1" ht="10.8" customHeight="1">
      <c r="B13" s="45"/>
      <c r="C13" s="46"/>
      <c r="D13" s="46"/>
      <c r="E13" s="46"/>
      <c r="F13" s="46"/>
      <c r="G13" s="46"/>
      <c r="H13" s="46"/>
      <c r="I13" s="143"/>
      <c r="J13" s="46"/>
      <c r="K13" s="50"/>
    </row>
    <row r="14" s="1" customFormat="1" ht="14.4" customHeight="1">
      <c r="B14" s="45"/>
      <c r="C14" s="46"/>
      <c r="D14" s="39" t="s">
        <v>31</v>
      </c>
      <c r="E14" s="46"/>
      <c r="F14" s="46"/>
      <c r="G14" s="46"/>
      <c r="H14" s="46"/>
      <c r="I14" s="145" t="s">
        <v>32</v>
      </c>
      <c r="J14" s="34" t="str">
        <f>IF('Rekapitulace stavby'!AN10="","",'Rekapitulace stavby'!AN10)</f>
        <v/>
      </c>
      <c r="K14" s="50"/>
    </row>
    <row r="15" s="1" customFormat="1" ht="18" customHeight="1">
      <c r="B15" s="45"/>
      <c r="C15" s="46"/>
      <c r="D15" s="46"/>
      <c r="E15" s="34" t="str">
        <f>IF('Rekapitulace stavby'!E11="","",'Rekapitulace stavby'!E11)</f>
        <v xml:space="preserve"> Středočeský kraj</v>
      </c>
      <c r="F15" s="46"/>
      <c r="G15" s="46"/>
      <c r="H15" s="46"/>
      <c r="I15" s="145" t="s">
        <v>34</v>
      </c>
      <c r="J15" s="34" t="str">
        <f>IF('Rekapitulace stavby'!AN11="","",'Rekapitulace stavby'!AN11)</f>
        <v/>
      </c>
      <c r="K15" s="50"/>
    </row>
    <row r="16" s="1" customFormat="1" ht="6.96" customHeight="1">
      <c r="B16" s="45"/>
      <c r="C16" s="46"/>
      <c r="D16" s="46"/>
      <c r="E16" s="46"/>
      <c r="F16" s="46"/>
      <c r="G16" s="46"/>
      <c r="H16" s="46"/>
      <c r="I16" s="143"/>
      <c r="J16" s="46"/>
      <c r="K16" s="50"/>
    </row>
    <row r="17" s="1" customFormat="1" ht="14.4" customHeight="1">
      <c r="B17" s="45"/>
      <c r="C17" s="46"/>
      <c r="D17" s="39" t="s">
        <v>35</v>
      </c>
      <c r="E17" s="46"/>
      <c r="F17" s="46"/>
      <c r="G17" s="46"/>
      <c r="H17" s="46"/>
      <c r="I17" s="145"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34</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37</v>
      </c>
      <c r="E20" s="46"/>
      <c r="F20" s="46"/>
      <c r="G20" s="46"/>
      <c r="H20" s="46"/>
      <c r="I20" s="145" t="s">
        <v>32</v>
      </c>
      <c r="J20" s="34" t="str">
        <f>IF('Rekapitulace stavby'!AN16="","",'Rekapitulace stavby'!AN16)</f>
        <v/>
      </c>
      <c r="K20" s="50"/>
    </row>
    <row r="21" s="1" customFormat="1" ht="18" customHeight="1">
      <c r="B21" s="45"/>
      <c r="C21" s="46"/>
      <c r="D21" s="46"/>
      <c r="E21" s="34" t="str">
        <f>IF('Rekapitulace stavby'!E17="","",'Rekapitulace stavby'!E17)</f>
        <v xml:space="preserve"> MORAVIA CONSULT Olomouc a.s.</v>
      </c>
      <c r="F21" s="46"/>
      <c r="G21" s="46"/>
      <c r="H21" s="46"/>
      <c r="I21" s="145" t="s">
        <v>34</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42</v>
      </c>
      <c r="E27" s="46"/>
      <c r="F27" s="46"/>
      <c r="G27" s="46"/>
      <c r="H27" s="46"/>
      <c r="I27" s="143"/>
      <c r="J27" s="154">
        <f>ROUND(J89,2)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44</v>
      </c>
      <c r="G29" s="46"/>
      <c r="H29" s="46"/>
      <c r="I29" s="155" t="s">
        <v>43</v>
      </c>
      <c r="J29" s="51" t="s">
        <v>45</v>
      </c>
      <c r="K29" s="50"/>
    </row>
    <row r="30" s="1" customFormat="1" ht="14.4" customHeight="1">
      <c r="B30" s="45"/>
      <c r="C30" s="46"/>
      <c r="D30" s="54" t="s">
        <v>46</v>
      </c>
      <c r="E30" s="54" t="s">
        <v>47</v>
      </c>
      <c r="F30" s="156">
        <f>ROUND(SUM(BE89:BE217), 2)</f>
        <v>0</v>
      </c>
      <c r="G30" s="46"/>
      <c r="H30" s="46"/>
      <c r="I30" s="157">
        <v>0.20999999999999999</v>
      </c>
      <c r="J30" s="156">
        <f>ROUND(ROUND((SUM(BE89:BE217)), 2)*I30, 2)</f>
        <v>0</v>
      </c>
      <c r="K30" s="50"/>
    </row>
    <row r="31" s="1" customFormat="1" ht="14.4" customHeight="1">
      <c r="B31" s="45"/>
      <c r="C31" s="46"/>
      <c r="D31" s="46"/>
      <c r="E31" s="54" t="s">
        <v>48</v>
      </c>
      <c r="F31" s="156">
        <f>ROUND(SUM(BF89:BF217), 2)</f>
        <v>0</v>
      </c>
      <c r="G31" s="46"/>
      <c r="H31" s="46"/>
      <c r="I31" s="157">
        <v>0.14999999999999999</v>
      </c>
      <c r="J31" s="156">
        <f>ROUND(ROUND((SUM(BF89:BF217)), 2)*I31, 2)</f>
        <v>0</v>
      </c>
      <c r="K31" s="50"/>
    </row>
    <row r="32" hidden="1" s="1" customFormat="1" ht="14.4" customHeight="1">
      <c r="B32" s="45"/>
      <c r="C32" s="46"/>
      <c r="D32" s="46"/>
      <c r="E32" s="54" t="s">
        <v>49</v>
      </c>
      <c r="F32" s="156">
        <f>ROUND(SUM(BG89:BG217), 2)</f>
        <v>0</v>
      </c>
      <c r="G32" s="46"/>
      <c r="H32" s="46"/>
      <c r="I32" s="157">
        <v>0.20999999999999999</v>
      </c>
      <c r="J32" s="156">
        <v>0</v>
      </c>
      <c r="K32" s="50"/>
    </row>
    <row r="33" hidden="1" s="1" customFormat="1" ht="14.4" customHeight="1">
      <c r="B33" s="45"/>
      <c r="C33" s="46"/>
      <c r="D33" s="46"/>
      <c r="E33" s="54" t="s">
        <v>50</v>
      </c>
      <c r="F33" s="156">
        <f>ROUND(SUM(BH89:BH217), 2)</f>
        <v>0</v>
      </c>
      <c r="G33" s="46"/>
      <c r="H33" s="46"/>
      <c r="I33" s="157">
        <v>0.14999999999999999</v>
      </c>
      <c r="J33" s="156">
        <v>0</v>
      </c>
      <c r="K33" s="50"/>
    </row>
    <row r="34" hidden="1" s="1" customFormat="1" ht="14.4" customHeight="1">
      <c r="B34" s="45"/>
      <c r="C34" s="46"/>
      <c r="D34" s="46"/>
      <c r="E34" s="54" t="s">
        <v>51</v>
      </c>
      <c r="F34" s="156">
        <f>ROUND(SUM(BI89:BI217),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52</v>
      </c>
      <c r="E36" s="97"/>
      <c r="F36" s="97"/>
      <c r="G36" s="160" t="s">
        <v>53</v>
      </c>
      <c r="H36" s="161" t="s">
        <v>54</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II/118 Zlonice, rekonstrukce mostu ev. č. 118-057</v>
      </c>
      <c r="F45" s="39"/>
      <c r="G45" s="39"/>
      <c r="H45" s="39"/>
      <c r="I45" s="143"/>
      <c r="J45" s="46"/>
      <c r="K45" s="50"/>
    </row>
    <row r="46" s="1" customFormat="1" ht="14.4" customHeight="1">
      <c r="B46" s="45"/>
      <c r="C46" s="39" t="s">
        <v>99</v>
      </c>
      <c r="D46" s="46"/>
      <c r="E46" s="46"/>
      <c r="F46" s="46"/>
      <c r="G46" s="46"/>
      <c r="H46" s="46"/>
      <c r="I46" s="143"/>
      <c r="J46" s="46"/>
      <c r="K46" s="50"/>
    </row>
    <row r="47" s="1" customFormat="1" ht="17.25" customHeight="1">
      <c r="B47" s="45"/>
      <c r="C47" s="46"/>
      <c r="D47" s="46"/>
      <c r="E47" s="144" t="str">
        <f>E9</f>
        <v>SO 402 - Přeložka kabelu VO</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25</v>
      </c>
      <c r="D49" s="46"/>
      <c r="E49" s="46"/>
      <c r="F49" s="34" t="str">
        <f>F12</f>
        <v xml:space="preserve"> </v>
      </c>
      <c r="G49" s="46"/>
      <c r="H49" s="46"/>
      <c r="I49" s="145" t="s">
        <v>27</v>
      </c>
      <c r="J49" s="146" t="str">
        <f>IF(J12="","",J12)</f>
        <v>2. 2. 2017</v>
      </c>
      <c r="K49" s="50"/>
    </row>
    <row r="50" s="1" customFormat="1" ht="6.96" customHeight="1">
      <c r="B50" s="45"/>
      <c r="C50" s="46"/>
      <c r="D50" s="46"/>
      <c r="E50" s="46"/>
      <c r="F50" s="46"/>
      <c r="G50" s="46"/>
      <c r="H50" s="46"/>
      <c r="I50" s="143"/>
      <c r="J50" s="46"/>
      <c r="K50" s="50"/>
    </row>
    <row r="51" s="1" customFormat="1">
      <c r="B51" s="45"/>
      <c r="C51" s="39" t="s">
        <v>31</v>
      </c>
      <c r="D51" s="46"/>
      <c r="E51" s="46"/>
      <c r="F51" s="34" t="str">
        <f>E15</f>
        <v xml:space="preserve"> Středočeský kraj</v>
      </c>
      <c r="G51" s="46"/>
      <c r="H51" s="46"/>
      <c r="I51" s="145" t="s">
        <v>37</v>
      </c>
      <c r="J51" s="43" t="str">
        <f>E21</f>
        <v xml:space="preserve"> MORAVIA CONSULT Olomouc a.s.</v>
      </c>
      <c r="K51" s="50"/>
    </row>
    <row r="52" s="1" customFormat="1" ht="14.4" customHeight="1">
      <c r="B52" s="45"/>
      <c r="C52" s="39" t="s">
        <v>35</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105</v>
      </c>
      <c r="D54" s="158"/>
      <c r="E54" s="158"/>
      <c r="F54" s="158"/>
      <c r="G54" s="158"/>
      <c r="H54" s="158"/>
      <c r="I54" s="172"/>
      <c r="J54" s="173" t="s">
        <v>106</v>
      </c>
      <c r="K54" s="174"/>
    </row>
    <row r="55" s="1" customFormat="1" ht="10.32" customHeight="1">
      <c r="B55" s="45"/>
      <c r="C55" s="46"/>
      <c r="D55" s="46"/>
      <c r="E55" s="46"/>
      <c r="F55" s="46"/>
      <c r="G55" s="46"/>
      <c r="H55" s="46"/>
      <c r="I55" s="143"/>
      <c r="J55" s="46"/>
      <c r="K55" s="50"/>
    </row>
    <row r="56" s="1" customFormat="1" ht="29.28" customHeight="1">
      <c r="B56" s="45"/>
      <c r="C56" s="175" t="s">
        <v>107</v>
      </c>
      <c r="D56" s="46"/>
      <c r="E56" s="46"/>
      <c r="F56" s="46"/>
      <c r="G56" s="46"/>
      <c r="H56" s="46"/>
      <c r="I56" s="143"/>
      <c r="J56" s="154">
        <f>J89</f>
        <v>0</v>
      </c>
      <c r="K56" s="50"/>
      <c r="AU56" s="23" t="s">
        <v>108</v>
      </c>
    </row>
    <row r="57" s="7" customFormat="1" ht="24.96" customHeight="1">
      <c r="B57" s="176"/>
      <c r="C57" s="177"/>
      <c r="D57" s="178" t="s">
        <v>109</v>
      </c>
      <c r="E57" s="179"/>
      <c r="F57" s="179"/>
      <c r="G57" s="179"/>
      <c r="H57" s="179"/>
      <c r="I57" s="180"/>
      <c r="J57" s="181">
        <f>J90</f>
        <v>0</v>
      </c>
      <c r="K57" s="182"/>
    </row>
    <row r="58" s="8" customFormat="1" ht="19.92" customHeight="1">
      <c r="B58" s="183"/>
      <c r="C58" s="184"/>
      <c r="D58" s="185" t="s">
        <v>110</v>
      </c>
      <c r="E58" s="186"/>
      <c r="F58" s="186"/>
      <c r="G58" s="186"/>
      <c r="H58" s="186"/>
      <c r="I58" s="187"/>
      <c r="J58" s="188">
        <f>J91</f>
        <v>0</v>
      </c>
      <c r="K58" s="189"/>
    </row>
    <row r="59" s="8" customFormat="1" ht="19.92" customHeight="1">
      <c r="B59" s="183"/>
      <c r="C59" s="184"/>
      <c r="D59" s="185" t="s">
        <v>118</v>
      </c>
      <c r="E59" s="186"/>
      <c r="F59" s="186"/>
      <c r="G59" s="186"/>
      <c r="H59" s="186"/>
      <c r="I59" s="187"/>
      <c r="J59" s="188">
        <f>J98</f>
        <v>0</v>
      </c>
      <c r="K59" s="189"/>
    </row>
    <row r="60" s="7" customFormat="1" ht="24.96" customHeight="1">
      <c r="B60" s="176"/>
      <c r="C60" s="177"/>
      <c r="D60" s="178" t="s">
        <v>121</v>
      </c>
      <c r="E60" s="179"/>
      <c r="F60" s="179"/>
      <c r="G60" s="179"/>
      <c r="H60" s="179"/>
      <c r="I60" s="180"/>
      <c r="J60" s="181">
        <f>J102</f>
        <v>0</v>
      </c>
      <c r="K60" s="182"/>
    </row>
    <row r="61" s="8" customFormat="1" ht="19.92" customHeight="1">
      <c r="B61" s="183"/>
      <c r="C61" s="184"/>
      <c r="D61" s="185" t="s">
        <v>1265</v>
      </c>
      <c r="E61" s="186"/>
      <c r="F61" s="186"/>
      <c r="G61" s="186"/>
      <c r="H61" s="186"/>
      <c r="I61" s="187"/>
      <c r="J61" s="188">
        <f>J103</f>
        <v>0</v>
      </c>
      <c r="K61" s="189"/>
    </row>
    <row r="62" s="8" customFormat="1" ht="19.92" customHeight="1">
      <c r="B62" s="183"/>
      <c r="C62" s="184"/>
      <c r="D62" s="185" t="s">
        <v>1266</v>
      </c>
      <c r="E62" s="186"/>
      <c r="F62" s="186"/>
      <c r="G62" s="186"/>
      <c r="H62" s="186"/>
      <c r="I62" s="187"/>
      <c r="J62" s="188">
        <f>J111</f>
        <v>0</v>
      </c>
      <c r="K62" s="189"/>
    </row>
    <row r="63" s="7" customFormat="1" ht="24.96" customHeight="1">
      <c r="B63" s="176"/>
      <c r="C63" s="177"/>
      <c r="D63" s="178" t="s">
        <v>1267</v>
      </c>
      <c r="E63" s="179"/>
      <c r="F63" s="179"/>
      <c r="G63" s="179"/>
      <c r="H63" s="179"/>
      <c r="I63" s="180"/>
      <c r="J63" s="181">
        <f>J115</f>
        <v>0</v>
      </c>
      <c r="K63" s="182"/>
    </row>
    <row r="64" s="8" customFormat="1" ht="19.92" customHeight="1">
      <c r="B64" s="183"/>
      <c r="C64" s="184"/>
      <c r="D64" s="185" t="s">
        <v>1268</v>
      </c>
      <c r="E64" s="186"/>
      <c r="F64" s="186"/>
      <c r="G64" s="186"/>
      <c r="H64" s="186"/>
      <c r="I64" s="187"/>
      <c r="J64" s="188">
        <f>J116</f>
        <v>0</v>
      </c>
      <c r="K64" s="189"/>
    </row>
    <row r="65" s="8" customFormat="1" ht="19.92" customHeight="1">
      <c r="B65" s="183"/>
      <c r="C65" s="184"/>
      <c r="D65" s="185" t="s">
        <v>1269</v>
      </c>
      <c r="E65" s="186"/>
      <c r="F65" s="186"/>
      <c r="G65" s="186"/>
      <c r="H65" s="186"/>
      <c r="I65" s="187"/>
      <c r="J65" s="188">
        <f>J147</f>
        <v>0</v>
      </c>
      <c r="K65" s="189"/>
    </row>
    <row r="66" s="8" customFormat="1" ht="19.92" customHeight="1">
      <c r="B66" s="183"/>
      <c r="C66" s="184"/>
      <c r="D66" s="185" t="s">
        <v>1270</v>
      </c>
      <c r="E66" s="186"/>
      <c r="F66" s="186"/>
      <c r="G66" s="186"/>
      <c r="H66" s="186"/>
      <c r="I66" s="187"/>
      <c r="J66" s="188">
        <f>J151</f>
        <v>0</v>
      </c>
      <c r="K66" s="189"/>
    </row>
    <row r="67" s="7" customFormat="1" ht="24.96" customHeight="1">
      <c r="B67" s="176"/>
      <c r="C67" s="177"/>
      <c r="D67" s="178" t="s">
        <v>1271</v>
      </c>
      <c r="E67" s="179"/>
      <c r="F67" s="179"/>
      <c r="G67" s="179"/>
      <c r="H67" s="179"/>
      <c r="I67" s="180"/>
      <c r="J67" s="181">
        <f>J194</f>
        <v>0</v>
      </c>
      <c r="K67" s="182"/>
    </row>
    <row r="68" s="7" customFormat="1" ht="24.96" customHeight="1">
      <c r="B68" s="176"/>
      <c r="C68" s="177"/>
      <c r="D68" s="178" t="s">
        <v>1272</v>
      </c>
      <c r="E68" s="179"/>
      <c r="F68" s="179"/>
      <c r="G68" s="179"/>
      <c r="H68" s="179"/>
      <c r="I68" s="180"/>
      <c r="J68" s="181">
        <f>J213</f>
        <v>0</v>
      </c>
      <c r="K68" s="182"/>
    </row>
    <row r="69" s="8" customFormat="1" ht="19.92" customHeight="1">
      <c r="B69" s="183"/>
      <c r="C69" s="184"/>
      <c r="D69" s="185" t="s">
        <v>1273</v>
      </c>
      <c r="E69" s="186"/>
      <c r="F69" s="186"/>
      <c r="G69" s="186"/>
      <c r="H69" s="186"/>
      <c r="I69" s="187"/>
      <c r="J69" s="188">
        <f>J214</f>
        <v>0</v>
      </c>
      <c r="K69" s="189"/>
    </row>
    <row r="70" s="1" customFormat="1" ht="21.84" customHeight="1">
      <c r="B70" s="45"/>
      <c r="C70" s="46"/>
      <c r="D70" s="46"/>
      <c r="E70" s="46"/>
      <c r="F70" s="46"/>
      <c r="G70" s="46"/>
      <c r="H70" s="46"/>
      <c r="I70" s="143"/>
      <c r="J70" s="46"/>
      <c r="K70" s="50"/>
    </row>
    <row r="71" s="1" customFormat="1" ht="6.96" customHeight="1">
      <c r="B71" s="66"/>
      <c r="C71" s="67"/>
      <c r="D71" s="67"/>
      <c r="E71" s="67"/>
      <c r="F71" s="67"/>
      <c r="G71" s="67"/>
      <c r="H71" s="67"/>
      <c r="I71" s="165"/>
      <c r="J71" s="67"/>
      <c r="K71" s="68"/>
    </row>
    <row r="75" s="1" customFormat="1" ht="6.96" customHeight="1">
      <c r="B75" s="69"/>
      <c r="C75" s="70"/>
      <c r="D75" s="70"/>
      <c r="E75" s="70"/>
      <c r="F75" s="70"/>
      <c r="G75" s="70"/>
      <c r="H75" s="70"/>
      <c r="I75" s="168"/>
      <c r="J75" s="70"/>
      <c r="K75" s="70"/>
      <c r="L75" s="71"/>
    </row>
    <row r="76" s="1" customFormat="1" ht="36.96" customHeight="1">
      <c r="B76" s="45"/>
      <c r="C76" s="72" t="s">
        <v>124</v>
      </c>
      <c r="D76" s="73"/>
      <c r="E76" s="73"/>
      <c r="F76" s="73"/>
      <c r="G76" s="73"/>
      <c r="H76" s="73"/>
      <c r="I76" s="190"/>
      <c r="J76" s="73"/>
      <c r="K76" s="73"/>
      <c r="L76" s="71"/>
    </row>
    <row r="77" s="1" customFormat="1" ht="6.96" customHeight="1">
      <c r="B77" s="45"/>
      <c r="C77" s="73"/>
      <c r="D77" s="73"/>
      <c r="E77" s="73"/>
      <c r="F77" s="73"/>
      <c r="G77" s="73"/>
      <c r="H77" s="73"/>
      <c r="I77" s="190"/>
      <c r="J77" s="73"/>
      <c r="K77" s="73"/>
      <c r="L77" s="71"/>
    </row>
    <row r="78" s="1" customFormat="1" ht="14.4" customHeight="1">
      <c r="B78" s="45"/>
      <c r="C78" s="75" t="s">
        <v>18</v>
      </c>
      <c r="D78" s="73"/>
      <c r="E78" s="73"/>
      <c r="F78" s="73"/>
      <c r="G78" s="73"/>
      <c r="H78" s="73"/>
      <c r="I78" s="190"/>
      <c r="J78" s="73"/>
      <c r="K78" s="73"/>
      <c r="L78" s="71"/>
    </row>
    <row r="79" s="1" customFormat="1" ht="16.5" customHeight="1">
      <c r="B79" s="45"/>
      <c r="C79" s="73"/>
      <c r="D79" s="73"/>
      <c r="E79" s="191" t="str">
        <f>E7</f>
        <v>II/118 Zlonice, rekonstrukce mostu ev. č. 118-057</v>
      </c>
      <c r="F79" s="75"/>
      <c r="G79" s="75"/>
      <c r="H79" s="75"/>
      <c r="I79" s="190"/>
      <c r="J79" s="73"/>
      <c r="K79" s="73"/>
      <c r="L79" s="71"/>
    </row>
    <row r="80" s="1" customFormat="1" ht="14.4" customHeight="1">
      <c r="B80" s="45"/>
      <c r="C80" s="75" t="s">
        <v>99</v>
      </c>
      <c r="D80" s="73"/>
      <c r="E80" s="73"/>
      <c r="F80" s="73"/>
      <c r="G80" s="73"/>
      <c r="H80" s="73"/>
      <c r="I80" s="190"/>
      <c r="J80" s="73"/>
      <c r="K80" s="73"/>
      <c r="L80" s="71"/>
    </row>
    <row r="81" s="1" customFormat="1" ht="17.25" customHeight="1">
      <c r="B81" s="45"/>
      <c r="C81" s="73"/>
      <c r="D81" s="73"/>
      <c r="E81" s="81" t="str">
        <f>E9</f>
        <v>SO 402 - Přeložka kabelu VO</v>
      </c>
      <c r="F81" s="73"/>
      <c r="G81" s="73"/>
      <c r="H81" s="73"/>
      <c r="I81" s="190"/>
      <c r="J81" s="73"/>
      <c r="K81" s="73"/>
      <c r="L81" s="71"/>
    </row>
    <row r="82" s="1" customFormat="1" ht="6.96" customHeight="1">
      <c r="B82" s="45"/>
      <c r="C82" s="73"/>
      <c r="D82" s="73"/>
      <c r="E82" s="73"/>
      <c r="F82" s="73"/>
      <c r="G82" s="73"/>
      <c r="H82" s="73"/>
      <c r="I82" s="190"/>
      <c r="J82" s="73"/>
      <c r="K82" s="73"/>
      <c r="L82" s="71"/>
    </row>
    <row r="83" s="1" customFormat="1" ht="18" customHeight="1">
      <c r="B83" s="45"/>
      <c r="C83" s="75" t="s">
        <v>25</v>
      </c>
      <c r="D83" s="73"/>
      <c r="E83" s="73"/>
      <c r="F83" s="192" t="str">
        <f>F12</f>
        <v xml:space="preserve"> </v>
      </c>
      <c r="G83" s="73"/>
      <c r="H83" s="73"/>
      <c r="I83" s="193" t="s">
        <v>27</v>
      </c>
      <c r="J83" s="84" t="str">
        <f>IF(J12="","",J12)</f>
        <v>2. 2. 2017</v>
      </c>
      <c r="K83" s="73"/>
      <c r="L83" s="71"/>
    </row>
    <row r="84" s="1" customFormat="1" ht="6.96" customHeight="1">
      <c r="B84" s="45"/>
      <c r="C84" s="73"/>
      <c r="D84" s="73"/>
      <c r="E84" s="73"/>
      <c r="F84" s="73"/>
      <c r="G84" s="73"/>
      <c r="H84" s="73"/>
      <c r="I84" s="190"/>
      <c r="J84" s="73"/>
      <c r="K84" s="73"/>
      <c r="L84" s="71"/>
    </row>
    <row r="85" s="1" customFormat="1">
      <c r="B85" s="45"/>
      <c r="C85" s="75" t="s">
        <v>31</v>
      </c>
      <c r="D85" s="73"/>
      <c r="E85" s="73"/>
      <c r="F85" s="192" t="str">
        <f>E15</f>
        <v xml:space="preserve"> Středočeský kraj</v>
      </c>
      <c r="G85" s="73"/>
      <c r="H85" s="73"/>
      <c r="I85" s="193" t="s">
        <v>37</v>
      </c>
      <c r="J85" s="192" t="str">
        <f>E21</f>
        <v xml:space="preserve"> MORAVIA CONSULT Olomouc a.s.</v>
      </c>
      <c r="K85" s="73"/>
      <c r="L85" s="71"/>
    </row>
    <row r="86" s="1" customFormat="1" ht="14.4" customHeight="1">
      <c r="B86" s="45"/>
      <c r="C86" s="75" t="s">
        <v>35</v>
      </c>
      <c r="D86" s="73"/>
      <c r="E86" s="73"/>
      <c r="F86" s="192" t="str">
        <f>IF(E18="","",E18)</f>
        <v/>
      </c>
      <c r="G86" s="73"/>
      <c r="H86" s="73"/>
      <c r="I86" s="190"/>
      <c r="J86" s="73"/>
      <c r="K86" s="73"/>
      <c r="L86" s="71"/>
    </row>
    <row r="87" s="1" customFormat="1" ht="10.32" customHeight="1">
      <c r="B87" s="45"/>
      <c r="C87" s="73"/>
      <c r="D87" s="73"/>
      <c r="E87" s="73"/>
      <c r="F87" s="73"/>
      <c r="G87" s="73"/>
      <c r="H87" s="73"/>
      <c r="I87" s="190"/>
      <c r="J87" s="73"/>
      <c r="K87" s="73"/>
      <c r="L87" s="71"/>
    </row>
    <row r="88" s="9" customFormat="1" ht="29.28" customHeight="1">
      <c r="B88" s="194"/>
      <c r="C88" s="195" t="s">
        <v>125</v>
      </c>
      <c r="D88" s="196" t="s">
        <v>61</v>
      </c>
      <c r="E88" s="196" t="s">
        <v>57</v>
      </c>
      <c r="F88" s="196" t="s">
        <v>126</v>
      </c>
      <c r="G88" s="196" t="s">
        <v>127</v>
      </c>
      <c r="H88" s="196" t="s">
        <v>128</v>
      </c>
      <c r="I88" s="197" t="s">
        <v>129</v>
      </c>
      <c r="J88" s="196" t="s">
        <v>106</v>
      </c>
      <c r="K88" s="198" t="s">
        <v>130</v>
      </c>
      <c r="L88" s="199"/>
      <c r="M88" s="101" t="s">
        <v>131</v>
      </c>
      <c r="N88" s="102" t="s">
        <v>46</v>
      </c>
      <c r="O88" s="102" t="s">
        <v>132</v>
      </c>
      <c r="P88" s="102" t="s">
        <v>133</v>
      </c>
      <c r="Q88" s="102" t="s">
        <v>134</v>
      </c>
      <c r="R88" s="102" t="s">
        <v>135</v>
      </c>
      <c r="S88" s="102" t="s">
        <v>136</v>
      </c>
      <c r="T88" s="103" t="s">
        <v>137</v>
      </c>
    </row>
    <row r="89" s="1" customFormat="1" ht="29.28" customHeight="1">
      <c r="B89" s="45"/>
      <c r="C89" s="107" t="s">
        <v>107</v>
      </c>
      <c r="D89" s="73"/>
      <c r="E89" s="73"/>
      <c r="F89" s="73"/>
      <c r="G89" s="73"/>
      <c r="H89" s="73"/>
      <c r="I89" s="190"/>
      <c r="J89" s="200">
        <f>BK89</f>
        <v>0</v>
      </c>
      <c r="K89" s="73"/>
      <c r="L89" s="71"/>
      <c r="M89" s="104"/>
      <c r="N89" s="105"/>
      <c r="O89" s="105"/>
      <c r="P89" s="201">
        <f>P90+P102+P115+P194+P213</f>
        <v>0</v>
      </c>
      <c r="Q89" s="105"/>
      <c r="R89" s="201">
        <f>R90+R102+R115+R194+R213</f>
        <v>8.2985960000000034</v>
      </c>
      <c r="S89" s="105"/>
      <c r="T89" s="202">
        <f>T90+T102+T115+T194+T213</f>
        <v>0</v>
      </c>
      <c r="AT89" s="23" t="s">
        <v>75</v>
      </c>
      <c r="AU89" s="23" t="s">
        <v>108</v>
      </c>
      <c r="BK89" s="203">
        <f>BK90+BK102+BK115+BK194+BK213</f>
        <v>0</v>
      </c>
    </row>
    <row r="90" s="10" customFormat="1" ht="37.44" customHeight="1">
      <c r="B90" s="204"/>
      <c r="C90" s="205"/>
      <c r="D90" s="206" t="s">
        <v>75</v>
      </c>
      <c r="E90" s="207" t="s">
        <v>138</v>
      </c>
      <c r="F90" s="207" t="s">
        <v>139</v>
      </c>
      <c r="G90" s="205"/>
      <c r="H90" s="205"/>
      <c r="I90" s="208"/>
      <c r="J90" s="209">
        <f>BK90</f>
        <v>0</v>
      </c>
      <c r="K90" s="205"/>
      <c r="L90" s="210"/>
      <c r="M90" s="211"/>
      <c r="N90" s="212"/>
      <c r="O90" s="212"/>
      <c r="P90" s="213">
        <f>P91+P98</f>
        <v>0</v>
      </c>
      <c r="Q90" s="212"/>
      <c r="R90" s="213">
        <f>R91+R98</f>
        <v>0</v>
      </c>
      <c r="S90" s="212"/>
      <c r="T90" s="214">
        <f>T91+T98</f>
        <v>0</v>
      </c>
      <c r="AR90" s="215" t="s">
        <v>24</v>
      </c>
      <c r="AT90" s="216" t="s">
        <v>75</v>
      </c>
      <c r="AU90" s="216" t="s">
        <v>76</v>
      </c>
      <c r="AY90" s="215" t="s">
        <v>140</v>
      </c>
      <c r="BK90" s="217">
        <f>BK91+BK98</f>
        <v>0</v>
      </c>
    </row>
    <row r="91" s="10" customFormat="1" ht="19.92" customHeight="1">
      <c r="B91" s="204"/>
      <c r="C91" s="205"/>
      <c r="D91" s="206" t="s">
        <v>75</v>
      </c>
      <c r="E91" s="218" t="s">
        <v>24</v>
      </c>
      <c r="F91" s="218" t="s">
        <v>141</v>
      </c>
      <c r="G91" s="205"/>
      <c r="H91" s="205"/>
      <c r="I91" s="208"/>
      <c r="J91" s="219">
        <f>BK91</f>
        <v>0</v>
      </c>
      <c r="K91" s="205"/>
      <c r="L91" s="210"/>
      <c r="M91" s="211"/>
      <c r="N91" s="212"/>
      <c r="O91" s="212"/>
      <c r="P91" s="213">
        <f>SUM(P92:P97)</f>
        <v>0</v>
      </c>
      <c r="Q91" s="212"/>
      <c r="R91" s="213">
        <f>SUM(R92:R97)</f>
        <v>0</v>
      </c>
      <c r="S91" s="212"/>
      <c r="T91" s="214">
        <f>SUM(T92:T97)</f>
        <v>0</v>
      </c>
      <c r="AR91" s="215" t="s">
        <v>24</v>
      </c>
      <c r="AT91" s="216" t="s">
        <v>75</v>
      </c>
      <c r="AU91" s="216" t="s">
        <v>24</v>
      </c>
      <c r="AY91" s="215" t="s">
        <v>140</v>
      </c>
      <c r="BK91" s="217">
        <f>SUM(BK92:BK97)</f>
        <v>0</v>
      </c>
    </row>
    <row r="92" s="1" customFormat="1" ht="25.5" customHeight="1">
      <c r="B92" s="45"/>
      <c r="C92" s="220" t="s">
        <v>24</v>
      </c>
      <c r="D92" s="220" t="s">
        <v>142</v>
      </c>
      <c r="E92" s="221" t="s">
        <v>1274</v>
      </c>
      <c r="F92" s="222" t="s">
        <v>1275</v>
      </c>
      <c r="G92" s="223" t="s">
        <v>243</v>
      </c>
      <c r="H92" s="224">
        <v>2.7999999999999998</v>
      </c>
      <c r="I92" s="225"/>
      <c r="J92" s="226">
        <f>ROUND(I92*H92,2)</f>
        <v>0</v>
      </c>
      <c r="K92" s="222" t="s">
        <v>260</v>
      </c>
      <c r="L92" s="71"/>
      <c r="M92" s="227" t="s">
        <v>22</v>
      </c>
      <c r="N92" s="228" t="s">
        <v>47</v>
      </c>
      <c r="O92" s="46"/>
      <c r="P92" s="229">
        <f>O92*H92</f>
        <v>0</v>
      </c>
      <c r="Q92" s="229">
        <v>0</v>
      </c>
      <c r="R92" s="229">
        <f>Q92*H92</f>
        <v>0</v>
      </c>
      <c r="S92" s="229">
        <v>0</v>
      </c>
      <c r="T92" s="230">
        <f>S92*H92</f>
        <v>0</v>
      </c>
      <c r="AR92" s="23" t="s">
        <v>147</v>
      </c>
      <c r="AT92" s="23" t="s">
        <v>142</v>
      </c>
      <c r="AU92" s="23" t="s">
        <v>86</v>
      </c>
      <c r="AY92" s="23" t="s">
        <v>140</v>
      </c>
      <c r="BE92" s="231">
        <f>IF(N92="základní",J92,0)</f>
        <v>0</v>
      </c>
      <c r="BF92" s="231">
        <f>IF(N92="snížená",J92,0)</f>
        <v>0</v>
      </c>
      <c r="BG92" s="231">
        <f>IF(N92="zákl. přenesená",J92,0)</f>
        <v>0</v>
      </c>
      <c r="BH92" s="231">
        <f>IF(N92="sníž. přenesená",J92,0)</f>
        <v>0</v>
      </c>
      <c r="BI92" s="231">
        <f>IF(N92="nulová",J92,0)</f>
        <v>0</v>
      </c>
      <c r="BJ92" s="23" t="s">
        <v>24</v>
      </c>
      <c r="BK92" s="231">
        <f>ROUND(I92*H92,2)</f>
        <v>0</v>
      </c>
      <c r="BL92" s="23" t="s">
        <v>147</v>
      </c>
      <c r="BM92" s="23" t="s">
        <v>1276</v>
      </c>
    </row>
    <row r="93" s="11" customFormat="1">
      <c r="B93" s="235"/>
      <c r="C93" s="236"/>
      <c r="D93" s="232" t="s">
        <v>151</v>
      </c>
      <c r="E93" s="237" t="s">
        <v>22</v>
      </c>
      <c r="F93" s="238" t="s">
        <v>1277</v>
      </c>
      <c r="G93" s="236"/>
      <c r="H93" s="239">
        <v>2.7999999999999998</v>
      </c>
      <c r="I93" s="240"/>
      <c r="J93" s="236"/>
      <c r="K93" s="236"/>
      <c r="L93" s="241"/>
      <c r="M93" s="242"/>
      <c r="N93" s="243"/>
      <c r="O93" s="243"/>
      <c r="P93" s="243"/>
      <c r="Q93" s="243"/>
      <c r="R93" s="243"/>
      <c r="S93" s="243"/>
      <c r="T93" s="244"/>
      <c r="AT93" s="245" t="s">
        <v>151</v>
      </c>
      <c r="AU93" s="245" t="s">
        <v>86</v>
      </c>
      <c r="AV93" s="11" t="s">
        <v>86</v>
      </c>
      <c r="AW93" s="11" t="s">
        <v>39</v>
      </c>
      <c r="AX93" s="11" t="s">
        <v>76</v>
      </c>
      <c r="AY93" s="245" t="s">
        <v>140</v>
      </c>
    </row>
    <row r="94" s="12" customFormat="1">
      <c r="B94" s="246"/>
      <c r="C94" s="247"/>
      <c r="D94" s="232" t="s">
        <v>151</v>
      </c>
      <c r="E94" s="248" t="s">
        <v>22</v>
      </c>
      <c r="F94" s="249" t="s">
        <v>158</v>
      </c>
      <c r="G94" s="247"/>
      <c r="H94" s="250">
        <v>2.7999999999999998</v>
      </c>
      <c r="I94" s="251"/>
      <c r="J94" s="247"/>
      <c r="K94" s="247"/>
      <c r="L94" s="252"/>
      <c r="M94" s="253"/>
      <c r="N94" s="254"/>
      <c r="O94" s="254"/>
      <c r="P94" s="254"/>
      <c r="Q94" s="254"/>
      <c r="R94" s="254"/>
      <c r="S94" s="254"/>
      <c r="T94" s="255"/>
      <c r="AT94" s="256" t="s">
        <v>151</v>
      </c>
      <c r="AU94" s="256" t="s">
        <v>86</v>
      </c>
      <c r="AV94" s="12" t="s">
        <v>147</v>
      </c>
      <c r="AW94" s="12" t="s">
        <v>39</v>
      </c>
      <c r="AX94" s="12" t="s">
        <v>24</v>
      </c>
      <c r="AY94" s="256" t="s">
        <v>140</v>
      </c>
    </row>
    <row r="95" s="1" customFormat="1" ht="25.5" customHeight="1">
      <c r="B95" s="45"/>
      <c r="C95" s="220" t="s">
        <v>86</v>
      </c>
      <c r="D95" s="220" t="s">
        <v>142</v>
      </c>
      <c r="E95" s="221" t="s">
        <v>1278</v>
      </c>
      <c r="F95" s="222" t="s">
        <v>1279</v>
      </c>
      <c r="G95" s="223" t="s">
        <v>145</v>
      </c>
      <c r="H95" s="224">
        <v>20</v>
      </c>
      <c r="I95" s="225"/>
      <c r="J95" s="226">
        <f>ROUND(I95*H95,2)</f>
        <v>0</v>
      </c>
      <c r="K95" s="222" t="s">
        <v>146</v>
      </c>
      <c r="L95" s="71"/>
      <c r="M95" s="227" t="s">
        <v>22</v>
      </c>
      <c r="N95" s="228" t="s">
        <v>47</v>
      </c>
      <c r="O95" s="46"/>
      <c r="P95" s="229">
        <f>O95*H95</f>
        <v>0</v>
      </c>
      <c r="Q95" s="229">
        <v>0</v>
      </c>
      <c r="R95" s="229">
        <f>Q95*H95</f>
        <v>0</v>
      </c>
      <c r="S95" s="229">
        <v>0</v>
      </c>
      <c r="T95" s="230">
        <f>S95*H95</f>
        <v>0</v>
      </c>
      <c r="AR95" s="23" t="s">
        <v>147</v>
      </c>
      <c r="AT95" s="23" t="s">
        <v>142</v>
      </c>
      <c r="AU95" s="23" t="s">
        <v>86</v>
      </c>
      <c r="AY95" s="23" t="s">
        <v>140</v>
      </c>
      <c r="BE95" s="231">
        <f>IF(N95="základní",J95,0)</f>
        <v>0</v>
      </c>
      <c r="BF95" s="231">
        <f>IF(N95="snížená",J95,0)</f>
        <v>0</v>
      </c>
      <c r="BG95" s="231">
        <f>IF(N95="zákl. přenesená",J95,0)</f>
        <v>0</v>
      </c>
      <c r="BH95" s="231">
        <f>IF(N95="sníž. přenesená",J95,0)</f>
        <v>0</v>
      </c>
      <c r="BI95" s="231">
        <f>IF(N95="nulová",J95,0)</f>
        <v>0</v>
      </c>
      <c r="BJ95" s="23" t="s">
        <v>24</v>
      </c>
      <c r="BK95" s="231">
        <f>ROUND(I95*H95,2)</f>
        <v>0</v>
      </c>
      <c r="BL95" s="23" t="s">
        <v>147</v>
      </c>
      <c r="BM95" s="23" t="s">
        <v>1280</v>
      </c>
    </row>
    <row r="96" s="1" customFormat="1">
      <c r="B96" s="45"/>
      <c r="C96" s="73"/>
      <c r="D96" s="232" t="s">
        <v>149</v>
      </c>
      <c r="E96" s="73"/>
      <c r="F96" s="233" t="s">
        <v>1281</v>
      </c>
      <c r="G96" s="73"/>
      <c r="H96" s="73"/>
      <c r="I96" s="190"/>
      <c r="J96" s="73"/>
      <c r="K96" s="73"/>
      <c r="L96" s="71"/>
      <c r="M96" s="234"/>
      <c r="N96" s="46"/>
      <c r="O96" s="46"/>
      <c r="P96" s="46"/>
      <c r="Q96" s="46"/>
      <c r="R96" s="46"/>
      <c r="S96" s="46"/>
      <c r="T96" s="94"/>
      <c r="AT96" s="23" t="s">
        <v>149</v>
      </c>
      <c r="AU96" s="23" t="s">
        <v>86</v>
      </c>
    </row>
    <row r="97" s="11" customFormat="1">
      <c r="B97" s="235"/>
      <c r="C97" s="236"/>
      <c r="D97" s="232" t="s">
        <v>151</v>
      </c>
      <c r="E97" s="237" t="s">
        <v>22</v>
      </c>
      <c r="F97" s="238" t="s">
        <v>1282</v>
      </c>
      <c r="G97" s="236"/>
      <c r="H97" s="239">
        <v>20</v>
      </c>
      <c r="I97" s="240"/>
      <c r="J97" s="236"/>
      <c r="K97" s="236"/>
      <c r="L97" s="241"/>
      <c r="M97" s="242"/>
      <c r="N97" s="243"/>
      <c r="O97" s="243"/>
      <c r="P97" s="243"/>
      <c r="Q97" s="243"/>
      <c r="R97" s="243"/>
      <c r="S97" s="243"/>
      <c r="T97" s="244"/>
      <c r="AT97" s="245" t="s">
        <v>151</v>
      </c>
      <c r="AU97" s="245" t="s">
        <v>86</v>
      </c>
      <c r="AV97" s="11" t="s">
        <v>86</v>
      </c>
      <c r="AW97" s="11" t="s">
        <v>39</v>
      </c>
      <c r="AX97" s="11" t="s">
        <v>24</v>
      </c>
      <c r="AY97" s="245" t="s">
        <v>140</v>
      </c>
    </row>
    <row r="98" s="10" customFormat="1" ht="29.88" customHeight="1">
      <c r="B98" s="204"/>
      <c r="C98" s="205"/>
      <c r="D98" s="206" t="s">
        <v>75</v>
      </c>
      <c r="E98" s="218" t="s">
        <v>1058</v>
      </c>
      <c r="F98" s="218" t="s">
        <v>1059</v>
      </c>
      <c r="G98" s="205"/>
      <c r="H98" s="205"/>
      <c r="I98" s="208"/>
      <c r="J98" s="219">
        <f>BK98</f>
        <v>0</v>
      </c>
      <c r="K98" s="205"/>
      <c r="L98" s="210"/>
      <c r="M98" s="211"/>
      <c r="N98" s="212"/>
      <c r="O98" s="212"/>
      <c r="P98" s="213">
        <f>SUM(P99:P101)</f>
        <v>0</v>
      </c>
      <c r="Q98" s="212"/>
      <c r="R98" s="213">
        <f>SUM(R99:R101)</f>
        <v>0</v>
      </c>
      <c r="S98" s="212"/>
      <c r="T98" s="214">
        <f>SUM(T99:T101)</f>
        <v>0</v>
      </c>
      <c r="AR98" s="215" t="s">
        <v>24</v>
      </c>
      <c r="AT98" s="216" t="s">
        <v>75</v>
      </c>
      <c r="AU98" s="216" t="s">
        <v>24</v>
      </c>
      <c r="AY98" s="215" t="s">
        <v>140</v>
      </c>
      <c r="BK98" s="217">
        <f>SUM(BK99:BK101)</f>
        <v>0</v>
      </c>
    </row>
    <row r="99" s="1" customFormat="1" ht="16.5" customHeight="1">
      <c r="B99" s="45"/>
      <c r="C99" s="220" t="s">
        <v>159</v>
      </c>
      <c r="D99" s="220" t="s">
        <v>142</v>
      </c>
      <c r="E99" s="221" t="s">
        <v>1283</v>
      </c>
      <c r="F99" s="222" t="s">
        <v>1284</v>
      </c>
      <c r="G99" s="223" t="s">
        <v>243</v>
      </c>
      <c r="H99" s="224">
        <v>0.10000000000000001</v>
      </c>
      <c r="I99" s="225"/>
      <c r="J99" s="226">
        <f>ROUND(I99*H99,2)</f>
        <v>0</v>
      </c>
      <c r="K99" s="222" t="s">
        <v>260</v>
      </c>
      <c r="L99" s="71"/>
      <c r="M99" s="227" t="s">
        <v>22</v>
      </c>
      <c r="N99" s="228" t="s">
        <v>47</v>
      </c>
      <c r="O99" s="46"/>
      <c r="P99" s="229">
        <f>O99*H99</f>
        <v>0</v>
      </c>
      <c r="Q99" s="229">
        <v>0</v>
      </c>
      <c r="R99" s="229">
        <f>Q99*H99</f>
        <v>0</v>
      </c>
      <c r="S99" s="229">
        <v>0</v>
      </c>
      <c r="T99" s="230">
        <f>S99*H99</f>
        <v>0</v>
      </c>
      <c r="AR99" s="23" t="s">
        <v>147</v>
      </c>
      <c r="AT99" s="23" t="s">
        <v>142</v>
      </c>
      <c r="AU99" s="23" t="s">
        <v>86</v>
      </c>
      <c r="AY99" s="23" t="s">
        <v>140</v>
      </c>
      <c r="BE99" s="231">
        <f>IF(N99="základní",J99,0)</f>
        <v>0</v>
      </c>
      <c r="BF99" s="231">
        <f>IF(N99="snížená",J99,0)</f>
        <v>0</v>
      </c>
      <c r="BG99" s="231">
        <f>IF(N99="zákl. přenesená",J99,0)</f>
        <v>0</v>
      </c>
      <c r="BH99" s="231">
        <f>IF(N99="sníž. přenesená",J99,0)</f>
        <v>0</v>
      </c>
      <c r="BI99" s="231">
        <f>IF(N99="nulová",J99,0)</f>
        <v>0</v>
      </c>
      <c r="BJ99" s="23" t="s">
        <v>24</v>
      </c>
      <c r="BK99" s="231">
        <f>ROUND(I99*H99,2)</f>
        <v>0</v>
      </c>
      <c r="BL99" s="23" t="s">
        <v>147</v>
      </c>
      <c r="BM99" s="23" t="s">
        <v>1285</v>
      </c>
    </row>
    <row r="100" s="11" customFormat="1">
      <c r="B100" s="235"/>
      <c r="C100" s="236"/>
      <c r="D100" s="232" t="s">
        <v>151</v>
      </c>
      <c r="E100" s="237" t="s">
        <v>22</v>
      </c>
      <c r="F100" s="238" t="s">
        <v>1286</v>
      </c>
      <c r="G100" s="236"/>
      <c r="H100" s="239">
        <v>0.10000000000000001</v>
      </c>
      <c r="I100" s="240"/>
      <c r="J100" s="236"/>
      <c r="K100" s="236"/>
      <c r="L100" s="241"/>
      <c r="M100" s="242"/>
      <c r="N100" s="243"/>
      <c r="O100" s="243"/>
      <c r="P100" s="243"/>
      <c r="Q100" s="243"/>
      <c r="R100" s="243"/>
      <c r="S100" s="243"/>
      <c r="T100" s="244"/>
      <c r="AT100" s="245" t="s">
        <v>151</v>
      </c>
      <c r="AU100" s="245" t="s">
        <v>86</v>
      </c>
      <c r="AV100" s="11" t="s">
        <v>86</v>
      </c>
      <c r="AW100" s="11" t="s">
        <v>39</v>
      </c>
      <c r="AX100" s="11" t="s">
        <v>76</v>
      </c>
      <c r="AY100" s="245" t="s">
        <v>140</v>
      </c>
    </row>
    <row r="101" s="12" customFormat="1">
      <c r="B101" s="246"/>
      <c r="C101" s="247"/>
      <c r="D101" s="232" t="s">
        <v>151</v>
      </c>
      <c r="E101" s="248" t="s">
        <v>22</v>
      </c>
      <c r="F101" s="249" t="s">
        <v>158</v>
      </c>
      <c r="G101" s="247"/>
      <c r="H101" s="250">
        <v>0.10000000000000001</v>
      </c>
      <c r="I101" s="251"/>
      <c r="J101" s="247"/>
      <c r="K101" s="247"/>
      <c r="L101" s="252"/>
      <c r="M101" s="253"/>
      <c r="N101" s="254"/>
      <c r="O101" s="254"/>
      <c r="P101" s="254"/>
      <c r="Q101" s="254"/>
      <c r="R101" s="254"/>
      <c r="S101" s="254"/>
      <c r="T101" s="255"/>
      <c r="AT101" s="256" t="s">
        <v>151</v>
      </c>
      <c r="AU101" s="256" t="s">
        <v>86</v>
      </c>
      <c r="AV101" s="12" t="s">
        <v>147</v>
      </c>
      <c r="AW101" s="12" t="s">
        <v>39</v>
      </c>
      <c r="AX101" s="12" t="s">
        <v>24</v>
      </c>
      <c r="AY101" s="256" t="s">
        <v>140</v>
      </c>
    </row>
    <row r="102" s="10" customFormat="1" ht="37.44" customHeight="1">
      <c r="B102" s="204"/>
      <c r="C102" s="205"/>
      <c r="D102" s="206" t="s">
        <v>75</v>
      </c>
      <c r="E102" s="207" t="s">
        <v>1168</v>
      </c>
      <c r="F102" s="207" t="s">
        <v>1169</v>
      </c>
      <c r="G102" s="205"/>
      <c r="H102" s="205"/>
      <c r="I102" s="208"/>
      <c r="J102" s="209">
        <f>BK102</f>
        <v>0</v>
      </c>
      <c r="K102" s="205"/>
      <c r="L102" s="210"/>
      <c r="M102" s="211"/>
      <c r="N102" s="212"/>
      <c r="O102" s="212"/>
      <c r="P102" s="213">
        <f>P103+P111</f>
        <v>0</v>
      </c>
      <c r="Q102" s="212"/>
      <c r="R102" s="213">
        <f>R103+R111</f>
        <v>0.025840000000000002</v>
      </c>
      <c r="S102" s="212"/>
      <c r="T102" s="214">
        <f>T103+T111</f>
        <v>0</v>
      </c>
      <c r="AR102" s="215" t="s">
        <v>86</v>
      </c>
      <c r="AT102" s="216" t="s">
        <v>75</v>
      </c>
      <c r="AU102" s="216" t="s">
        <v>76</v>
      </c>
      <c r="AY102" s="215" t="s">
        <v>140</v>
      </c>
      <c r="BK102" s="217">
        <f>BK103+BK111</f>
        <v>0</v>
      </c>
    </row>
    <row r="103" s="10" customFormat="1" ht="19.92" customHeight="1">
      <c r="B103" s="204"/>
      <c r="C103" s="205"/>
      <c r="D103" s="206" t="s">
        <v>75</v>
      </c>
      <c r="E103" s="218" t="s">
        <v>1287</v>
      </c>
      <c r="F103" s="218" t="s">
        <v>1288</v>
      </c>
      <c r="G103" s="205"/>
      <c r="H103" s="205"/>
      <c r="I103" s="208"/>
      <c r="J103" s="219">
        <f>BK103</f>
        <v>0</v>
      </c>
      <c r="K103" s="205"/>
      <c r="L103" s="210"/>
      <c r="M103" s="211"/>
      <c r="N103" s="212"/>
      <c r="O103" s="212"/>
      <c r="P103" s="213">
        <f>SUM(P104:P110)</f>
        <v>0</v>
      </c>
      <c r="Q103" s="212"/>
      <c r="R103" s="213">
        <f>SUM(R104:R110)</f>
        <v>0.025840000000000002</v>
      </c>
      <c r="S103" s="212"/>
      <c r="T103" s="214">
        <f>SUM(T104:T110)</f>
        <v>0</v>
      </c>
      <c r="AR103" s="215" t="s">
        <v>86</v>
      </c>
      <c r="AT103" s="216" t="s">
        <v>75</v>
      </c>
      <c r="AU103" s="216" t="s">
        <v>24</v>
      </c>
      <c r="AY103" s="215" t="s">
        <v>140</v>
      </c>
      <c r="BK103" s="217">
        <f>SUM(BK104:BK110)</f>
        <v>0</v>
      </c>
    </row>
    <row r="104" s="1" customFormat="1" ht="38.25" customHeight="1">
      <c r="B104" s="45"/>
      <c r="C104" s="220" t="s">
        <v>147</v>
      </c>
      <c r="D104" s="220" t="s">
        <v>142</v>
      </c>
      <c r="E104" s="221" t="s">
        <v>1289</v>
      </c>
      <c r="F104" s="222" t="s">
        <v>1290</v>
      </c>
      <c r="G104" s="223" t="s">
        <v>166</v>
      </c>
      <c r="H104" s="224">
        <v>20</v>
      </c>
      <c r="I104" s="225"/>
      <c r="J104" s="226">
        <f>ROUND(I104*H104,2)</f>
        <v>0</v>
      </c>
      <c r="K104" s="222" t="s">
        <v>146</v>
      </c>
      <c r="L104" s="71"/>
      <c r="M104" s="227" t="s">
        <v>22</v>
      </c>
      <c r="N104" s="228" t="s">
        <v>47</v>
      </c>
      <c r="O104" s="46"/>
      <c r="P104" s="229">
        <f>O104*H104</f>
        <v>0</v>
      </c>
      <c r="Q104" s="229">
        <v>0</v>
      </c>
      <c r="R104" s="229">
        <f>Q104*H104</f>
        <v>0</v>
      </c>
      <c r="S104" s="229">
        <v>0</v>
      </c>
      <c r="T104" s="230">
        <f>S104*H104</f>
        <v>0</v>
      </c>
      <c r="AR104" s="23" t="s">
        <v>246</v>
      </c>
      <c r="AT104" s="23" t="s">
        <v>142</v>
      </c>
      <c r="AU104" s="23" t="s">
        <v>86</v>
      </c>
      <c r="AY104" s="23" t="s">
        <v>140</v>
      </c>
      <c r="BE104" s="231">
        <f>IF(N104="základní",J104,0)</f>
        <v>0</v>
      </c>
      <c r="BF104" s="231">
        <f>IF(N104="snížená",J104,0)</f>
        <v>0</v>
      </c>
      <c r="BG104" s="231">
        <f>IF(N104="zákl. přenesená",J104,0)</f>
        <v>0</v>
      </c>
      <c r="BH104" s="231">
        <f>IF(N104="sníž. přenesená",J104,0)</f>
        <v>0</v>
      </c>
      <c r="BI104" s="231">
        <f>IF(N104="nulová",J104,0)</f>
        <v>0</v>
      </c>
      <c r="BJ104" s="23" t="s">
        <v>24</v>
      </c>
      <c r="BK104" s="231">
        <f>ROUND(I104*H104,2)</f>
        <v>0</v>
      </c>
      <c r="BL104" s="23" t="s">
        <v>246</v>
      </c>
      <c r="BM104" s="23" t="s">
        <v>1291</v>
      </c>
    </row>
    <row r="105" s="1" customFormat="1" ht="16.5" customHeight="1">
      <c r="B105" s="45"/>
      <c r="C105" s="257" t="s">
        <v>170</v>
      </c>
      <c r="D105" s="257" t="s">
        <v>240</v>
      </c>
      <c r="E105" s="258" t="s">
        <v>1292</v>
      </c>
      <c r="F105" s="259" t="s">
        <v>1293</v>
      </c>
      <c r="G105" s="260" t="s">
        <v>1294</v>
      </c>
      <c r="H105" s="261">
        <v>25</v>
      </c>
      <c r="I105" s="262"/>
      <c r="J105" s="263">
        <f>ROUND(I105*H105,2)</f>
        <v>0</v>
      </c>
      <c r="K105" s="259" t="s">
        <v>146</v>
      </c>
      <c r="L105" s="264"/>
      <c r="M105" s="265" t="s">
        <v>22</v>
      </c>
      <c r="N105" s="266" t="s">
        <v>47</v>
      </c>
      <c r="O105" s="46"/>
      <c r="P105" s="229">
        <f>O105*H105</f>
        <v>0</v>
      </c>
      <c r="Q105" s="229">
        <v>0.001</v>
      </c>
      <c r="R105" s="229">
        <f>Q105*H105</f>
        <v>0.025000000000000001</v>
      </c>
      <c r="S105" s="229">
        <v>0</v>
      </c>
      <c r="T105" s="230">
        <f>S105*H105</f>
        <v>0</v>
      </c>
      <c r="AR105" s="23" t="s">
        <v>275</v>
      </c>
      <c r="AT105" s="23" t="s">
        <v>240</v>
      </c>
      <c r="AU105" s="23" t="s">
        <v>86</v>
      </c>
      <c r="AY105" s="23" t="s">
        <v>140</v>
      </c>
      <c r="BE105" s="231">
        <f>IF(N105="základní",J105,0)</f>
        <v>0</v>
      </c>
      <c r="BF105" s="231">
        <f>IF(N105="snížená",J105,0)</f>
        <v>0</v>
      </c>
      <c r="BG105" s="231">
        <f>IF(N105="zákl. přenesená",J105,0)</f>
        <v>0</v>
      </c>
      <c r="BH105" s="231">
        <f>IF(N105="sníž. přenesená",J105,0)</f>
        <v>0</v>
      </c>
      <c r="BI105" s="231">
        <f>IF(N105="nulová",J105,0)</f>
        <v>0</v>
      </c>
      <c r="BJ105" s="23" t="s">
        <v>24</v>
      </c>
      <c r="BK105" s="231">
        <f>ROUND(I105*H105,2)</f>
        <v>0</v>
      </c>
      <c r="BL105" s="23" t="s">
        <v>246</v>
      </c>
      <c r="BM105" s="23" t="s">
        <v>1295</v>
      </c>
    </row>
    <row r="106" s="11" customFormat="1">
      <c r="B106" s="235"/>
      <c r="C106" s="236"/>
      <c r="D106" s="232" t="s">
        <v>151</v>
      </c>
      <c r="E106" s="236"/>
      <c r="F106" s="238" t="s">
        <v>1296</v>
      </c>
      <c r="G106" s="236"/>
      <c r="H106" s="239">
        <v>25</v>
      </c>
      <c r="I106" s="240"/>
      <c r="J106" s="236"/>
      <c r="K106" s="236"/>
      <c r="L106" s="241"/>
      <c r="M106" s="242"/>
      <c r="N106" s="243"/>
      <c r="O106" s="243"/>
      <c r="P106" s="243"/>
      <c r="Q106" s="243"/>
      <c r="R106" s="243"/>
      <c r="S106" s="243"/>
      <c r="T106" s="244"/>
      <c r="AT106" s="245" t="s">
        <v>151</v>
      </c>
      <c r="AU106" s="245" t="s">
        <v>86</v>
      </c>
      <c r="AV106" s="11" t="s">
        <v>86</v>
      </c>
      <c r="AW106" s="11" t="s">
        <v>6</v>
      </c>
      <c r="AX106" s="11" t="s">
        <v>24</v>
      </c>
      <c r="AY106" s="245" t="s">
        <v>140</v>
      </c>
    </row>
    <row r="107" s="1" customFormat="1" ht="16.5" customHeight="1">
      <c r="B107" s="45"/>
      <c r="C107" s="220" t="s">
        <v>177</v>
      </c>
      <c r="D107" s="220" t="s">
        <v>142</v>
      </c>
      <c r="E107" s="221" t="s">
        <v>1297</v>
      </c>
      <c r="F107" s="222" t="s">
        <v>1298</v>
      </c>
      <c r="G107" s="223" t="s">
        <v>225</v>
      </c>
      <c r="H107" s="224">
        <v>4</v>
      </c>
      <c r="I107" s="225"/>
      <c r="J107" s="226">
        <f>ROUND(I107*H107,2)</f>
        <v>0</v>
      </c>
      <c r="K107" s="222" t="s">
        <v>146</v>
      </c>
      <c r="L107" s="71"/>
      <c r="M107" s="227" t="s">
        <v>22</v>
      </c>
      <c r="N107" s="228" t="s">
        <v>47</v>
      </c>
      <c r="O107" s="46"/>
      <c r="P107" s="229">
        <f>O107*H107</f>
        <v>0</v>
      </c>
      <c r="Q107" s="229">
        <v>0</v>
      </c>
      <c r="R107" s="229">
        <f>Q107*H107</f>
        <v>0</v>
      </c>
      <c r="S107" s="229">
        <v>0</v>
      </c>
      <c r="T107" s="230">
        <f>S107*H107</f>
        <v>0</v>
      </c>
      <c r="AR107" s="23" t="s">
        <v>246</v>
      </c>
      <c r="AT107" s="23" t="s">
        <v>142</v>
      </c>
      <c r="AU107" s="23" t="s">
        <v>86</v>
      </c>
      <c r="AY107" s="23" t="s">
        <v>140</v>
      </c>
      <c r="BE107" s="231">
        <f>IF(N107="základní",J107,0)</f>
        <v>0</v>
      </c>
      <c r="BF107" s="231">
        <f>IF(N107="snížená",J107,0)</f>
        <v>0</v>
      </c>
      <c r="BG107" s="231">
        <f>IF(N107="zákl. přenesená",J107,0)</f>
        <v>0</v>
      </c>
      <c r="BH107" s="231">
        <f>IF(N107="sníž. přenesená",J107,0)</f>
        <v>0</v>
      </c>
      <c r="BI107" s="231">
        <f>IF(N107="nulová",J107,0)</f>
        <v>0</v>
      </c>
      <c r="BJ107" s="23" t="s">
        <v>24</v>
      </c>
      <c r="BK107" s="231">
        <f>ROUND(I107*H107,2)</f>
        <v>0</v>
      </c>
      <c r="BL107" s="23" t="s">
        <v>246</v>
      </c>
      <c r="BM107" s="23" t="s">
        <v>1299</v>
      </c>
    </row>
    <row r="108" s="1" customFormat="1">
      <c r="B108" s="45"/>
      <c r="C108" s="73"/>
      <c r="D108" s="232" t="s">
        <v>149</v>
      </c>
      <c r="E108" s="73"/>
      <c r="F108" s="233" t="s">
        <v>1300</v>
      </c>
      <c r="G108" s="73"/>
      <c r="H108" s="73"/>
      <c r="I108" s="190"/>
      <c r="J108" s="73"/>
      <c r="K108" s="73"/>
      <c r="L108" s="71"/>
      <c r="M108" s="234"/>
      <c r="N108" s="46"/>
      <c r="O108" s="46"/>
      <c r="P108" s="46"/>
      <c r="Q108" s="46"/>
      <c r="R108" s="46"/>
      <c r="S108" s="46"/>
      <c r="T108" s="94"/>
      <c r="AT108" s="23" t="s">
        <v>149</v>
      </c>
      <c r="AU108" s="23" t="s">
        <v>86</v>
      </c>
    </row>
    <row r="109" s="1" customFormat="1" ht="16.5" customHeight="1">
      <c r="B109" s="45"/>
      <c r="C109" s="257" t="s">
        <v>184</v>
      </c>
      <c r="D109" s="257" t="s">
        <v>240</v>
      </c>
      <c r="E109" s="258" t="s">
        <v>1301</v>
      </c>
      <c r="F109" s="259" t="s">
        <v>1302</v>
      </c>
      <c r="G109" s="260" t="s">
        <v>225</v>
      </c>
      <c r="H109" s="261">
        <v>2</v>
      </c>
      <c r="I109" s="262"/>
      <c r="J109" s="263">
        <f>ROUND(I109*H109,2)</f>
        <v>0</v>
      </c>
      <c r="K109" s="259" t="s">
        <v>146</v>
      </c>
      <c r="L109" s="264"/>
      <c r="M109" s="265" t="s">
        <v>22</v>
      </c>
      <c r="N109" s="266" t="s">
        <v>47</v>
      </c>
      <c r="O109" s="46"/>
      <c r="P109" s="229">
        <f>O109*H109</f>
        <v>0</v>
      </c>
      <c r="Q109" s="229">
        <v>0.00025999999999999998</v>
      </c>
      <c r="R109" s="229">
        <f>Q109*H109</f>
        <v>0.00051999999999999995</v>
      </c>
      <c r="S109" s="229">
        <v>0</v>
      </c>
      <c r="T109" s="230">
        <f>S109*H109</f>
        <v>0</v>
      </c>
      <c r="AR109" s="23" t="s">
        <v>897</v>
      </c>
      <c r="AT109" s="23" t="s">
        <v>240</v>
      </c>
      <c r="AU109" s="23" t="s">
        <v>86</v>
      </c>
      <c r="AY109" s="23" t="s">
        <v>140</v>
      </c>
      <c r="BE109" s="231">
        <f>IF(N109="základní",J109,0)</f>
        <v>0</v>
      </c>
      <c r="BF109" s="231">
        <f>IF(N109="snížená",J109,0)</f>
        <v>0</v>
      </c>
      <c r="BG109" s="231">
        <f>IF(N109="zákl. přenesená",J109,0)</f>
        <v>0</v>
      </c>
      <c r="BH109" s="231">
        <f>IF(N109="sníž. přenesená",J109,0)</f>
        <v>0</v>
      </c>
      <c r="BI109" s="231">
        <f>IF(N109="nulová",J109,0)</f>
        <v>0</v>
      </c>
      <c r="BJ109" s="23" t="s">
        <v>24</v>
      </c>
      <c r="BK109" s="231">
        <f>ROUND(I109*H109,2)</f>
        <v>0</v>
      </c>
      <c r="BL109" s="23" t="s">
        <v>897</v>
      </c>
      <c r="BM109" s="23" t="s">
        <v>1303</v>
      </c>
    </row>
    <row r="110" s="1" customFormat="1" ht="16.5" customHeight="1">
      <c r="B110" s="45"/>
      <c r="C110" s="257" t="s">
        <v>191</v>
      </c>
      <c r="D110" s="257" t="s">
        <v>240</v>
      </c>
      <c r="E110" s="258" t="s">
        <v>1304</v>
      </c>
      <c r="F110" s="259" t="s">
        <v>1305</v>
      </c>
      <c r="G110" s="260" t="s">
        <v>225</v>
      </c>
      <c r="H110" s="261">
        <v>2</v>
      </c>
      <c r="I110" s="262"/>
      <c r="J110" s="263">
        <f>ROUND(I110*H110,2)</f>
        <v>0</v>
      </c>
      <c r="K110" s="259" t="s">
        <v>146</v>
      </c>
      <c r="L110" s="264"/>
      <c r="M110" s="265" t="s">
        <v>22</v>
      </c>
      <c r="N110" s="266" t="s">
        <v>47</v>
      </c>
      <c r="O110" s="46"/>
      <c r="P110" s="229">
        <f>O110*H110</f>
        <v>0</v>
      </c>
      <c r="Q110" s="229">
        <v>0.00016000000000000001</v>
      </c>
      <c r="R110" s="229">
        <f>Q110*H110</f>
        <v>0.00032000000000000003</v>
      </c>
      <c r="S110" s="229">
        <v>0</v>
      </c>
      <c r="T110" s="230">
        <f>S110*H110</f>
        <v>0</v>
      </c>
      <c r="AR110" s="23" t="s">
        <v>897</v>
      </c>
      <c r="AT110" s="23" t="s">
        <v>240</v>
      </c>
      <c r="AU110" s="23" t="s">
        <v>86</v>
      </c>
      <c r="AY110" s="23" t="s">
        <v>140</v>
      </c>
      <c r="BE110" s="231">
        <f>IF(N110="základní",J110,0)</f>
        <v>0</v>
      </c>
      <c r="BF110" s="231">
        <f>IF(N110="snížená",J110,0)</f>
        <v>0</v>
      </c>
      <c r="BG110" s="231">
        <f>IF(N110="zákl. přenesená",J110,0)</f>
        <v>0</v>
      </c>
      <c r="BH110" s="231">
        <f>IF(N110="sníž. přenesená",J110,0)</f>
        <v>0</v>
      </c>
      <c r="BI110" s="231">
        <f>IF(N110="nulová",J110,0)</f>
        <v>0</v>
      </c>
      <c r="BJ110" s="23" t="s">
        <v>24</v>
      </c>
      <c r="BK110" s="231">
        <f>ROUND(I110*H110,2)</f>
        <v>0</v>
      </c>
      <c r="BL110" s="23" t="s">
        <v>897</v>
      </c>
      <c r="BM110" s="23" t="s">
        <v>1306</v>
      </c>
    </row>
    <row r="111" s="10" customFormat="1" ht="29.88" customHeight="1">
      <c r="B111" s="204"/>
      <c r="C111" s="205"/>
      <c r="D111" s="206" t="s">
        <v>75</v>
      </c>
      <c r="E111" s="218" t="s">
        <v>1307</v>
      </c>
      <c r="F111" s="218" t="s">
        <v>1308</v>
      </c>
      <c r="G111" s="205"/>
      <c r="H111" s="205"/>
      <c r="I111" s="208"/>
      <c r="J111" s="219">
        <f>BK111</f>
        <v>0</v>
      </c>
      <c r="K111" s="205"/>
      <c r="L111" s="210"/>
      <c r="M111" s="211"/>
      <c r="N111" s="212"/>
      <c r="O111" s="212"/>
      <c r="P111" s="213">
        <f>SUM(P112:P114)</f>
        <v>0</v>
      </c>
      <c r="Q111" s="212"/>
      <c r="R111" s="213">
        <f>SUM(R112:R114)</f>
        <v>0</v>
      </c>
      <c r="S111" s="212"/>
      <c r="T111" s="214">
        <f>SUM(T112:T114)</f>
        <v>0</v>
      </c>
      <c r="AR111" s="215" t="s">
        <v>86</v>
      </c>
      <c r="AT111" s="216" t="s">
        <v>75</v>
      </c>
      <c r="AU111" s="216" t="s">
        <v>24</v>
      </c>
      <c r="AY111" s="215" t="s">
        <v>140</v>
      </c>
      <c r="BK111" s="217">
        <f>SUM(BK112:BK114)</f>
        <v>0</v>
      </c>
    </row>
    <row r="112" s="1" customFormat="1" ht="16.5" customHeight="1">
      <c r="B112" s="45"/>
      <c r="C112" s="220" t="s">
        <v>206</v>
      </c>
      <c r="D112" s="220" t="s">
        <v>142</v>
      </c>
      <c r="E112" s="221" t="s">
        <v>1309</v>
      </c>
      <c r="F112" s="222" t="s">
        <v>1310</v>
      </c>
      <c r="G112" s="223" t="s">
        <v>225</v>
      </c>
      <c r="H112" s="224">
        <v>1</v>
      </c>
      <c r="I112" s="225"/>
      <c r="J112" s="226">
        <f>ROUND(I112*H112,2)</f>
        <v>0</v>
      </c>
      <c r="K112" s="222" t="s">
        <v>1311</v>
      </c>
      <c r="L112" s="71"/>
      <c r="M112" s="227" t="s">
        <v>22</v>
      </c>
      <c r="N112" s="228" t="s">
        <v>47</v>
      </c>
      <c r="O112" s="46"/>
      <c r="P112" s="229">
        <f>O112*H112</f>
        <v>0</v>
      </c>
      <c r="Q112" s="229">
        <v>0</v>
      </c>
      <c r="R112" s="229">
        <f>Q112*H112</f>
        <v>0</v>
      </c>
      <c r="S112" s="229">
        <v>0</v>
      </c>
      <c r="T112" s="230">
        <f>S112*H112</f>
        <v>0</v>
      </c>
      <c r="AR112" s="23" t="s">
        <v>246</v>
      </c>
      <c r="AT112" s="23" t="s">
        <v>142</v>
      </c>
      <c r="AU112" s="23" t="s">
        <v>86</v>
      </c>
      <c r="AY112" s="23" t="s">
        <v>140</v>
      </c>
      <c r="BE112" s="231">
        <f>IF(N112="základní",J112,0)</f>
        <v>0</v>
      </c>
      <c r="BF112" s="231">
        <f>IF(N112="snížená",J112,0)</f>
        <v>0</v>
      </c>
      <c r="BG112" s="231">
        <f>IF(N112="zákl. přenesená",J112,0)</f>
        <v>0</v>
      </c>
      <c r="BH112" s="231">
        <f>IF(N112="sníž. přenesená",J112,0)</f>
        <v>0</v>
      </c>
      <c r="BI112" s="231">
        <f>IF(N112="nulová",J112,0)</f>
        <v>0</v>
      </c>
      <c r="BJ112" s="23" t="s">
        <v>24</v>
      </c>
      <c r="BK112" s="231">
        <f>ROUND(I112*H112,2)</f>
        <v>0</v>
      </c>
      <c r="BL112" s="23" t="s">
        <v>246</v>
      </c>
      <c r="BM112" s="23" t="s">
        <v>1312</v>
      </c>
    </row>
    <row r="113" s="11" customFormat="1">
      <c r="B113" s="235"/>
      <c r="C113" s="236"/>
      <c r="D113" s="232" t="s">
        <v>151</v>
      </c>
      <c r="E113" s="237" t="s">
        <v>22</v>
      </c>
      <c r="F113" s="238" t="s">
        <v>24</v>
      </c>
      <c r="G113" s="236"/>
      <c r="H113" s="239">
        <v>1</v>
      </c>
      <c r="I113" s="240"/>
      <c r="J113" s="236"/>
      <c r="K113" s="236"/>
      <c r="L113" s="241"/>
      <c r="M113" s="242"/>
      <c r="N113" s="243"/>
      <c r="O113" s="243"/>
      <c r="P113" s="243"/>
      <c r="Q113" s="243"/>
      <c r="R113" s="243"/>
      <c r="S113" s="243"/>
      <c r="T113" s="244"/>
      <c r="AT113" s="245" t="s">
        <v>151</v>
      </c>
      <c r="AU113" s="245" t="s">
        <v>86</v>
      </c>
      <c r="AV113" s="11" t="s">
        <v>86</v>
      </c>
      <c r="AW113" s="11" t="s">
        <v>39</v>
      </c>
      <c r="AX113" s="11" t="s">
        <v>76</v>
      </c>
      <c r="AY113" s="245" t="s">
        <v>140</v>
      </c>
    </row>
    <row r="114" s="12" customFormat="1">
      <c r="B114" s="246"/>
      <c r="C114" s="247"/>
      <c r="D114" s="232" t="s">
        <v>151</v>
      </c>
      <c r="E114" s="248" t="s">
        <v>22</v>
      </c>
      <c r="F114" s="249" t="s">
        <v>158</v>
      </c>
      <c r="G114" s="247"/>
      <c r="H114" s="250">
        <v>1</v>
      </c>
      <c r="I114" s="251"/>
      <c r="J114" s="247"/>
      <c r="K114" s="247"/>
      <c r="L114" s="252"/>
      <c r="M114" s="253"/>
      <c r="N114" s="254"/>
      <c r="O114" s="254"/>
      <c r="P114" s="254"/>
      <c r="Q114" s="254"/>
      <c r="R114" s="254"/>
      <c r="S114" s="254"/>
      <c r="T114" s="255"/>
      <c r="AT114" s="256" t="s">
        <v>151</v>
      </c>
      <c r="AU114" s="256" t="s">
        <v>86</v>
      </c>
      <c r="AV114" s="12" t="s">
        <v>147</v>
      </c>
      <c r="AW114" s="12" t="s">
        <v>39</v>
      </c>
      <c r="AX114" s="12" t="s">
        <v>24</v>
      </c>
      <c r="AY114" s="256" t="s">
        <v>140</v>
      </c>
    </row>
    <row r="115" s="10" customFormat="1" ht="37.44" customHeight="1">
      <c r="B115" s="204"/>
      <c r="C115" s="205"/>
      <c r="D115" s="206" t="s">
        <v>75</v>
      </c>
      <c r="E115" s="207" t="s">
        <v>240</v>
      </c>
      <c r="F115" s="207" t="s">
        <v>1313</v>
      </c>
      <c r="G115" s="205"/>
      <c r="H115" s="205"/>
      <c r="I115" s="208"/>
      <c r="J115" s="209">
        <f>BK115</f>
        <v>0</v>
      </c>
      <c r="K115" s="205"/>
      <c r="L115" s="210"/>
      <c r="M115" s="211"/>
      <c r="N115" s="212"/>
      <c r="O115" s="212"/>
      <c r="P115" s="213">
        <f>P116+P147+P151</f>
        <v>0</v>
      </c>
      <c r="Q115" s="212"/>
      <c r="R115" s="213">
        <f>R116+R147+R151</f>
        <v>8.2727560000000029</v>
      </c>
      <c r="S115" s="212"/>
      <c r="T115" s="214">
        <f>T116+T147+T151</f>
        <v>0</v>
      </c>
      <c r="AR115" s="215" t="s">
        <v>159</v>
      </c>
      <c r="AT115" s="216" t="s">
        <v>75</v>
      </c>
      <c r="AU115" s="216" t="s">
        <v>76</v>
      </c>
      <c r="AY115" s="215" t="s">
        <v>140</v>
      </c>
      <c r="BK115" s="217">
        <f>BK116+BK147+BK151</f>
        <v>0</v>
      </c>
    </row>
    <row r="116" s="10" customFormat="1" ht="19.92" customHeight="1">
      <c r="B116" s="204"/>
      <c r="C116" s="205"/>
      <c r="D116" s="206" t="s">
        <v>75</v>
      </c>
      <c r="E116" s="218" t="s">
        <v>1314</v>
      </c>
      <c r="F116" s="218" t="s">
        <v>1315</v>
      </c>
      <c r="G116" s="205"/>
      <c r="H116" s="205"/>
      <c r="I116" s="208"/>
      <c r="J116" s="219">
        <f>BK116</f>
        <v>0</v>
      </c>
      <c r="K116" s="205"/>
      <c r="L116" s="210"/>
      <c r="M116" s="211"/>
      <c r="N116" s="212"/>
      <c r="O116" s="212"/>
      <c r="P116" s="213">
        <f>SUM(P117:P146)</f>
        <v>0</v>
      </c>
      <c r="Q116" s="212"/>
      <c r="R116" s="213">
        <f>SUM(R117:R146)</f>
        <v>0.079199999999999993</v>
      </c>
      <c r="S116" s="212"/>
      <c r="T116" s="214">
        <f>SUM(T117:T146)</f>
        <v>0</v>
      </c>
      <c r="AR116" s="215" t="s">
        <v>159</v>
      </c>
      <c r="AT116" s="216" t="s">
        <v>75</v>
      </c>
      <c r="AU116" s="216" t="s">
        <v>24</v>
      </c>
      <c r="AY116" s="215" t="s">
        <v>140</v>
      </c>
      <c r="BK116" s="217">
        <f>SUM(BK117:BK146)</f>
        <v>0</v>
      </c>
    </row>
    <row r="117" s="1" customFormat="1" ht="38.25" customHeight="1">
      <c r="B117" s="45"/>
      <c r="C117" s="220" t="s">
        <v>29</v>
      </c>
      <c r="D117" s="220" t="s">
        <v>142</v>
      </c>
      <c r="E117" s="221" t="s">
        <v>1316</v>
      </c>
      <c r="F117" s="222" t="s">
        <v>1317</v>
      </c>
      <c r="G117" s="223" t="s">
        <v>225</v>
      </c>
      <c r="H117" s="224">
        <v>2</v>
      </c>
      <c r="I117" s="225"/>
      <c r="J117" s="226">
        <f>ROUND(I117*H117,2)</f>
        <v>0</v>
      </c>
      <c r="K117" s="222" t="s">
        <v>146</v>
      </c>
      <c r="L117" s="71"/>
      <c r="M117" s="227" t="s">
        <v>22</v>
      </c>
      <c r="N117" s="228" t="s">
        <v>47</v>
      </c>
      <c r="O117" s="46"/>
      <c r="P117" s="229">
        <f>O117*H117</f>
        <v>0</v>
      </c>
      <c r="Q117" s="229">
        <v>0</v>
      </c>
      <c r="R117" s="229">
        <f>Q117*H117</f>
        <v>0</v>
      </c>
      <c r="S117" s="229">
        <v>0</v>
      </c>
      <c r="T117" s="230">
        <f>S117*H117</f>
        <v>0</v>
      </c>
      <c r="AR117" s="23" t="s">
        <v>531</v>
      </c>
      <c r="AT117" s="23" t="s">
        <v>142</v>
      </c>
      <c r="AU117" s="23" t="s">
        <v>86</v>
      </c>
      <c r="AY117" s="23" t="s">
        <v>140</v>
      </c>
      <c r="BE117" s="231">
        <f>IF(N117="základní",J117,0)</f>
        <v>0</v>
      </c>
      <c r="BF117" s="231">
        <f>IF(N117="snížená",J117,0)</f>
        <v>0</v>
      </c>
      <c r="BG117" s="231">
        <f>IF(N117="zákl. přenesená",J117,0)</f>
        <v>0</v>
      </c>
      <c r="BH117" s="231">
        <f>IF(N117="sníž. přenesená",J117,0)</f>
        <v>0</v>
      </c>
      <c r="BI117" s="231">
        <f>IF(N117="nulová",J117,0)</f>
        <v>0</v>
      </c>
      <c r="BJ117" s="23" t="s">
        <v>24</v>
      </c>
      <c r="BK117" s="231">
        <f>ROUND(I117*H117,2)</f>
        <v>0</v>
      </c>
      <c r="BL117" s="23" t="s">
        <v>531</v>
      </c>
      <c r="BM117" s="23" t="s">
        <v>1318</v>
      </c>
    </row>
    <row r="118" s="1" customFormat="1">
      <c r="B118" s="45"/>
      <c r="C118" s="73"/>
      <c r="D118" s="232" t="s">
        <v>837</v>
      </c>
      <c r="E118" s="73"/>
      <c r="F118" s="233" t="s">
        <v>1319</v>
      </c>
      <c r="G118" s="73"/>
      <c r="H118" s="73"/>
      <c r="I118" s="190"/>
      <c r="J118" s="73"/>
      <c r="K118" s="73"/>
      <c r="L118" s="71"/>
      <c r="M118" s="234"/>
      <c r="N118" s="46"/>
      <c r="O118" s="46"/>
      <c r="P118" s="46"/>
      <c r="Q118" s="46"/>
      <c r="R118" s="46"/>
      <c r="S118" s="46"/>
      <c r="T118" s="94"/>
      <c r="AT118" s="23" t="s">
        <v>837</v>
      </c>
      <c r="AU118" s="23" t="s">
        <v>86</v>
      </c>
    </row>
    <row r="119" s="11" customFormat="1">
      <c r="B119" s="235"/>
      <c r="C119" s="236"/>
      <c r="D119" s="232" t="s">
        <v>151</v>
      </c>
      <c r="E119" s="237" t="s">
        <v>22</v>
      </c>
      <c r="F119" s="238" t="s">
        <v>86</v>
      </c>
      <c r="G119" s="236"/>
      <c r="H119" s="239">
        <v>2</v>
      </c>
      <c r="I119" s="240"/>
      <c r="J119" s="236"/>
      <c r="K119" s="236"/>
      <c r="L119" s="241"/>
      <c r="M119" s="242"/>
      <c r="N119" s="243"/>
      <c r="O119" s="243"/>
      <c r="P119" s="243"/>
      <c r="Q119" s="243"/>
      <c r="R119" s="243"/>
      <c r="S119" s="243"/>
      <c r="T119" s="244"/>
      <c r="AT119" s="245" t="s">
        <v>151</v>
      </c>
      <c r="AU119" s="245" t="s">
        <v>86</v>
      </c>
      <c r="AV119" s="11" t="s">
        <v>86</v>
      </c>
      <c r="AW119" s="11" t="s">
        <v>39</v>
      </c>
      <c r="AX119" s="11" t="s">
        <v>76</v>
      </c>
      <c r="AY119" s="245" t="s">
        <v>140</v>
      </c>
    </row>
    <row r="120" s="12" customFormat="1">
      <c r="B120" s="246"/>
      <c r="C120" s="247"/>
      <c r="D120" s="232" t="s">
        <v>151</v>
      </c>
      <c r="E120" s="248" t="s">
        <v>22</v>
      </c>
      <c r="F120" s="249" t="s">
        <v>158</v>
      </c>
      <c r="G120" s="247"/>
      <c r="H120" s="250">
        <v>2</v>
      </c>
      <c r="I120" s="251"/>
      <c r="J120" s="247"/>
      <c r="K120" s="247"/>
      <c r="L120" s="252"/>
      <c r="M120" s="253"/>
      <c r="N120" s="254"/>
      <c r="O120" s="254"/>
      <c r="P120" s="254"/>
      <c r="Q120" s="254"/>
      <c r="R120" s="254"/>
      <c r="S120" s="254"/>
      <c r="T120" s="255"/>
      <c r="AT120" s="256" t="s">
        <v>151</v>
      </c>
      <c r="AU120" s="256" t="s">
        <v>86</v>
      </c>
      <c r="AV120" s="12" t="s">
        <v>147</v>
      </c>
      <c r="AW120" s="12" t="s">
        <v>39</v>
      </c>
      <c r="AX120" s="12" t="s">
        <v>24</v>
      </c>
      <c r="AY120" s="256" t="s">
        <v>140</v>
      </c>
    </row>
    <row r="121" s="1" customFormat="1" ht="25.5" customHeight="1">
      <c r="B121" s="45"/>
      <c r="C121" s="220" t="s">
        <v>217</v>
      </c>
      <c r="D121" s="220" t="s">
        <v>142</v>
      </c>
      <c r="E121" s="221" t="s">
        <v>1320</v>
      </c>
      <c r="F121" s="222" t="s">
        <v>1321</v>
      </c>
      <c r="G121" s="223" t="s">
        <v>225</v>
      </c>
      <c r="H121" s="224">
        <v>2</v>
      </c>
      <c r="I121" s="225"/>
      <c r="J121" s="226">
        <f>ROUND(I121*H121,2)</f>
        <v>0</v>
      </c>
      <c r="K121" s="222" t="s">
        <v>146</v>
      </c>
      <c r="L121" s="71"/>
      <c r="M121" s="227" t="s">
        <v>22</v>
      </c>
      <c r="N121" s="228" t="s">
        <v>47</v>
      </c>
      <c r="O121" s="46"/>
      <c r="P121" s="229">
        <f>O121*H121</f>
        <v>0</v>
      </c>
      <c r="Q121" s="229">
        <v>0</v>
      </c>
      <c r="R121" s="229">
        <f>Q121*H121</f>
        <v>0</v>
      </c>
      <c r="S121" s="229">
        <v>0</v>
      </c>
      <c r="T121" s="230">
        <f>S121*H121</f>
        <v>0</v>
      </c>
      <c r="AR121" s="23" t="s">
        <v>531</v>
      </c>
      <c r="AT121" s="23" t="s">
        <v>142</v>
      </c>
      <c r="AU121" s="23" t="s">
        <v>86</v>
      </c>
      <c r="AY121" s="23" t="s">
        <v>140</v>
      </c>
      <c r="BE121" s="231">
        <f>IF(N121="základní",J121,0)</f>
        <v>0</v>
      </c>
      <c r="BF121" s="231">
        <f>IF(N121="snížená",J121,0)</f>
        <v>0</v>
      </c>
      <c r="BG121" s="231">
        <f>IF(N121="zákl. přenesená",J121,0)</f>
        <v>0</v>
      </c>
      <c r="BH121" s="231">
        <f>IF(N121="sníž. přenesená",J121,0)</f>
        <v>0</v>
      </c>
      <c r="BI121" s="231">
        <f>IF(N121="nulová",J121,0)</f>
        <v>0</v>
      </c>
      <c r="BJ121" s="23" t="s">
        <v>24</v>
      </c>
      <c r="BK121" s="231">
        <f>ROUND(I121*H121,2)</f>
        <v>0</v>
      </c>
      <c r="BL121" s="23" t="s">
        <v>531</v>
      </c>
      <c r="BM121" s="23" t="s">
        <v>1322</v>
      </c>
    </row>
    <row r="122" s="1" customFormat="1">
      <c r="B122" s="45"/>
      <c r="C122" s="73"/>
      <c r="D122" s="232" t="s">
        <v>837</v>
      </c>
      <c r="E122" s="73"/>
      <c r="F122" s="233" t="s">
        <v>1323</v>
      </c>
      <c r="G122" s="73"/>
      <c r="H122" s="73"/>
      <c r="I122" s="190"/>
      <c r="J122" s="73"/>
      <c r="K122" s="73"/>
      <c r="L122" s="71"/>
      <c r="M122" s="234"/>
      <c r="N122" s="46"/>
      <c r="O122" s="46"/>
      <c r="P122" s="46"/>
      <c r="Q122" s="46"/>
      <c r="R122" s="46"/>
      <c r="S122" s="46"/>
      <c r="T122" s="94"/>
      <c r="AT122" s="23" t="s">
        <v>837</v>
      </c>
      <c r="AU122" s="23" t="s">
        <v>86</v>
      </c>
    </row>
    <row r="123" s="11" customFormat="1">
      <c r="B123" s="235"/>
      <c r="C123" s="236"/>
      <c r="D123" s="232" t="s">
        <v>151</v>
      </c>
      <c r="E123" s="237" t="s">
        <v>22</v>
      </c>
      <c r="F123" s="238" t="s">
        <v>86</v>
      </c>
      <c r="G123" s="236"/>
      <c r="H123" s="239">
        <v>2</v>
      </c>
      <c r="I123" s="240"/>
      <c r="J123" s="236"/>
      <c r="K123" s="236"/>
      <c r="L123" s="241"/>
      <c r="M123" s="242"/>
      <c r="N123" s="243"/>
      <c r="O123" s="243"/>
      <c r="P123" s="243"/>
      <c r="Q123" s="243"/>
      <c r="R123" s="243"/>
      <c r="S123" s="243"/>
      <c r="T123" s="244"/>
      <c r="AT123" s="245" t="s">
        <v>151</v>
      </c>
      <c r="AU123" s="245" t="s">
        <v>86</v>
      </c>
      <c r="AV123" s="11" t="s">
        <v>86</v>
      </c>
      <c r="AW123" s="11" t="s">
        <v>39</v>
      </c>
      <c r="AX123" s="11" t="s">
        <v>76</v>
      </c>
      <c r="AY123" s="245" t="s">
        <v>140</v>
      </c>
    </row>
    <row r="124" s="12" customFormat="1">
      <c r="B124" s="246"/>
      <c r="C124" s="247"/>
      <c r="D124" s="232" t="s">
        <v>151</v>
      </c>
      <c r="E124" s="248" t="s">
        <v>22</v>
      </c>
      <c r="F124" s="249" t="s">
        <v>158</v>
      </c>
      <c r="G124" s="247"/>
      <c r="H124" s="250">
        <v>2</v>
      </c>
      <c r="I124" s="251"/>
      <c r="J124" s="247"/>
      <c r="K124" s="247"/>
      <c r="L124" s="252"/>
      <c r="M124" s="253"/>
      <c r="N124" s="254"/>
      <c r="O124" s="254"/>
      <c r="P124" s="254"/>
      <c r="Q124" s="254"/>
      <c r="R124" s="254"/>
      <c r="S124" s="254"/>
      <c r="T124" s="255"/>
      <c r="AT124" s="256" t="s">
        <v>151</v>
      </c>
      <c r="AU124" s="256" t="s">
        <v>86</v>
      </c>
      <c r="AV124" s="12" t="s">
        <v>147</v>
      </c>
      <c r="AW124" s="12" t="s">
        <v>39</v>
      </c>
      <c r="AX124" s="12" t="s">
        <v>24</v>
      </c>
      <c r="AY124" s="256" t="s">
        <v>140</v>
      </c>
    </row>
    <row r="125" s="1" customFormat="1" ht="25.5" customHeight="1">
      <c r="B125" s="45"/>
      <c r="C125" s="220" t="s">
        <v>222</v>
      </c>
      <c r="D125" s="220" t="s">
        <v>142</v>
      </c>
      <c r="E125" s="221" t="s">
        <v>1324</v>
      </c>
      <c r="F125" s="222" t="s">
        <v>1325</v>
      </c>
      <c r="G125" s="223" t="s">
        <v>225</v>
      </c>
      <c r="H125" s="224">
        <v>2</v>
      </c>
      <c r="I125" s="225"/>
      <c r="J125" s="226">
        <f>ROUND(I125*H125,2)</f>
        <v>0</v>
      </c>
      <c r="K125" s="222" t="s">
        <v>146</v>
      </c>
      <c r="L125" s="71"/>
      <c r="M125" s="227" t="s">
        <v>22</v>
      </c>
      <c r="N125" s="228" t="s">
        <v>47</v>
      </c>
      <c r="O125" s="46"/>
      <c r="P125" s="229">
        <f>O125*H125</f>
        <v>0</v>
      </c>
      <c r="Q125" s="229">
        <v>0</v>
      </c>
      <c r="R125" s="229">
        <f>Q125*H125</f>
        <v>0</v>
      </c>
      <c r="S125" s="229">
        <v>0</v>
      </c>
      <c r="T125" s="230">
        <f>S125*H125</f>
        <v>0</v>
      </c>
      <c r="AR125" s="23" t="s">
        <v>531</v>
      </c>
      <c r="AT125" s="23" t="s">
        <v>142</v>
      </c>
      <c r="AU125" s="23" t="s">
        <v>86</v>
      </c>
      <c r="AY125" s="23" t="s">
        <v>140</v>
      </c>
      <c r="BE125" s="231">
        <f>IF(N125="základní",J125,0)</f>
        <v>0</v>
      </c>
      <c r="BF125" s="231">
        <f>IF(N125="snížená",J125,0)</f>
        <v>0</v>
      </c>
      <c r="BG125" s="231">
        <f>IF(N125="zákl. přenesená",J125,0)</f>
        <v>0</v>
      </c>
      <c r="BH125" s="231">
        <f>IF(N125="sníž. přenesená",J125,0)</f>
        <v>0</v>
      </c>
      <c r="BI125" s="231">
        <f>IF(N125="nulová",J125,0)</f>
        <v>0</v>
      </c>
      <c r="BJ125" s="23" t="s">
        <v>24</v>
      </c>
      <c r="BK125" s="231">
        <f>ROUND(I125*H125,2)</f>
        <v>0</v>
      </c>
      <c r="BL125" s="23" t="s">
        <v>531</v>
      </c>
      <c r="BM125" s="23" t="s">
        <v>1326</v>
      </c>
    </row>
    <row r="126" s="1" customFormat="1">
      <c r="B126" s="45"/>
      <c r="C126" s="73"/>
      <c r="D126" s="232" t="s">
        <v>837</v>
      </c>
      <c r="E126" s="73"/>
      <c r="F126" s="233" t="s">
        <v>1327</v>
      </c>
      <c r="G126" s="73"/>
      <c r="H126" s="73"/>
      <c r="I126" s="190"/>
      <c r="J126" s="73"/>
      <c r="K126" s="73"/>
      <c r="L126" s="71"/>
      <c r="M126" s="234"/>
      <c r="N126" s="46"/>
      <c r="O126" s="46"/>
      <c r="P126" s="46"/>
      <c r="Q126" s="46"/>
      <c r="R126" s="46"/>
      <c r="S126" s="46"/>
      <c r="T126" s="94"/>
      <c r="AT126" s="23" t="s">
        <v>837</v>
      </c>
      <c r="AU126" s="23" t="s">
        <v>86</v>
      </c>
    </row>
    <row r="127" s="11" customFormat="1">
      <c r="B127" s="235"/>
      <c r="C127" s="236"/>
      <c r="D127" s="232" t="s">
        <v>151</v>
      </c>
      <c r="E127" s="237" t="s">
        <v>22</v>
      </c>
      <c r="F127" s="238" t="s">
        <v>86</v>
      </c>
      <c r="G127" s="236"/>
      <c r="H127" s="239">
        <v>2</v>
      </c>
      <c r="I127" s="240"/>
      <c r="J127" s="236"/>
      <c r="K127" s="236"/>
      <c r="L127" s="241"/>
      <c r="M127" s="242"/>
      <c r="N127" s="243"/>
      <c r="O127" s="243"/>
      <c r="P127" s="243"/>
      <c r="Q127" s="243"/>
      <c r="R127" s="243"/>
      <c r="S127" s="243"/>
      <c r="T127" s="244"/>
      <c r="AT127" s="245" t="s">
        <v>151</v>
      </c>
      <c r="AU127" s="245" t="s">
        <v>86</v>
      </c>
      <c r="AV127" s="11" t="s">
        <v>86</v>
      </c>
      <c r="AW127" s="11" t="s">
        <v>39</v>
      </c>
      <c r="AX127" s="11" t="s">
        <v>76</v>
      </c>
      <c r="AY127" s="245" t="s">
        <v>140</v>
      </c>
    </row>
    <row r="128" s="12" customFormat="1">
      <c r="B128" s="246"/>
      <c r="C128" s="247"/>
      <c r="D128" s="232" t="s">
        <v>151</v>
      </c>
      <c r="E128" s="248" t="s">
        <v>22</v>
      </c>
      <c r="F128" s="249" t="s">
        <v>158</v>
      </c>
      <c r="G128" s="247"/>
      <c r="H128" s="250">
        <v>2</v>
      </c>
      <c r="I128" s="251"/>
      <c r="J128" s="247"/>
      <c r="K128" s="247"/>
      <c r="L128" s="252"/>
      <c r="M128" s="253"/>
      <c r="N128" s="254"/>
      <c r="O128" s="254"/>
      <c r="P128" s="254"/>
      <c r="Q128" s="254"/>
      <c r="R128" s="254"/>
      <c r="S128" s="254"/>
      <c r="T128" s="255"/>
      <c r="AT128" s="256" t="s">
        <v>151</v>
      </c>
      <c r="AU128" s="256" t="s">
        <v>86</v>
      </c>
      <c r="AV128" s="12" t="s">
        <v>147</v>
      </c>
      <c r="AW128" s="12" t="s">
        <v>39</v>
      </c>
      <c r="AX128" s="12" t="s">
        <v>24</v>
      </c>
      <c r="AY128" s="256" t="s">
        <v>140</v>
      </c>
    </row>
    <row r="129" s="1" customFormat="1" ht="25.5" customHeight="1">
      <c r="B129" s="45"/>
      <c r="C129" s="220" t="s">
        <v>229</v>
      </c>
      <c r="D129" s="220" t="s">
        <v>142</v>
      </c>
      <c r="E129" s="221" t="s">
        <v>1328</v>
      </c>
      <c r="F129" s="222" t="s">
        <v>1329</v>
      </c>
      <c r="G129" s="223" t="s">
        <v>225</v>
      </c>
      <c r="H129" s="224">
        <v>2</v>
      </c>
      <c r="I129" s="225"/>
      <c r="J129" s="226">
        <f>ROUND(I129*H129,2)</f>
        <v>0</v>
      </c>
      <c r="K129" s="222" t="s">
        <v>146</v>
      </c>
      <c r="L129" s="71"/>
      <c r="M129" s="227" t="s">
        <v>22</v>
      </c>
      <c r="N129" s="228" t="s">
        <v>47</v>
      </c>
      <c r="O129" s="46"/>
      <c r="P129" s="229">
        <f>O129*H129</f>
        <v>0</v>
      </c>
      <c r="Q129" s="229">
        <v>0</v>
      </c>
      <c r="R129" s="229">
        <f>Q129*H129</f>
        <v>0</v>
      </c>
      <c r="S129" s="229">
        <v>0</v>
      </c>
      <c r="T129" s="230">
        <f>S129*H129</f>
        <v>0</v>
      </c>
      <c r="AR129" s="23" t="s">
        <v>531</v>
      </c>
      <c r="AT129" s="23" t="s">
        <v>142</v>
      </c>
      <c r="AU129" s="23" t="s">
        <v>86</v>
      </c>
      <c r="AY129" s="23" t="s">
        <v>140</v>
      </c>
      <c r="BE129" s="231">
        <f>IF(N129="základní",J129,0)</f>
        <v>0</v>
      </c>
      <c r="BF129" s="231">
        <f>IF(N129="snížená",J129,0)</f>
        <v>0</v>
      </c>
      <c r="BG129" s="231">
        <f>IF(N129="zákl. přenesená",J129,0)</f>
        <v>0</v>
      </c>
      <c r="BH129" s="231">
        <f>IF(N129="sníž. přenesená",J129,0)</f>
        <v>0</v>
      </c>
      <c r="BI129" s="231">
        <f>IF(N129="nulová",J129,0)</f>
        <v>0</v>
      </c>
      <c r="BJ129" s="23" t="s">
        <v>24</v>
      </c>
      <c r="BK129" s="231">
        <f>ROUND(I129*H129,2)</f>
        <v>0</v>
      </c>
      <c r="BL129" s="23" t="s">
        <v>531</v>
      </c>
      <c r="BM129" s="23" t="s">
        <v>1330</v>
      </c>
    </row>
    <row r="130" s="1" customFormat="1" ht="25.5" customHeight="1">
      <c r="B130" s="45"/>
      <c r="C130" s="220" t="s">
        <v>235</v>
      </c>
      <c r="D130" s="220" t="s">
        <v>142</v>
      </c>
      <c r="E130" s="221" t="s">
        <v>1331</v>
      </c>
      <c r="F130" s="222" t="s">
        <v>1332</v>
      </c>
      <c r="G130" s="223" t="s">
        <v>225</v>
      </c>
      <c r="H130" s="224">
        <v>2</v>
      </c>
      <c r="I130" s="225"/>
      <c r="J130" s="226">
        <f>ROUND(I130*H130,2)</f>
        <v>0</v>
      </c>
      <c r="K130" s="222" t="s">
        <v>146</v>
      </c>
      <c r="L130" s="71"/>
      <c r="M130" s="227" t="s">
        <v>22</v>
      </c>
      <c r="N130" s="228" t="s">
        <v>47</v>
      </c>
      <c r="O130" s="46"/>
      <c r="P130" s="229">
        <f>O130*H130</f>
        <v>0</v>
      </c>
      <c r="Q130" s="229">
        <v>0</v>
      </c>
      <c r="R130" s="229">
        <f>Q130*H130</f>
        <v>0</v>
      </c>
      <c r="S130" s="229">
        <v>0</v>
      </c>
      <c r="T130" s="230">
        <f>S130*H130</f>
        <v>0</v>
      </c>
      <c r="AR130" s="23" t="s">
        <v>531</v>
      </c>
      <c r="AT130" s="23" t="s">
        <v>142</v>
      </c>
      <c r="AU130" s="23" t="s">
        <v>86</v>
      </c>
      <c r="AY130" s="23" t="s">
        <v>140</v>
      </c>
      <c r="BE130" s="231">
        <f>IF(N130="základní",J130,0)</f>
        <v>0</v>
      </c>
      <c r="BF130" s="231">
        <f>IF(N130="snížená",J130,0)</f>
        <v>0</v>
      </c>
      <c r="BG130" s="231">
        <f>IF(N130="zákl. přenesená",J130,0)</f>
        <v>0</v>
      </c>
      <c r="BH130" s="231">
        <f>IF(N130="sníž. přenesená",J130,0)</f>
        <v>0</v>
      </c>
      <c r="BI130" s="231">
        <f>IF(N130="nulová",J130,0)</f>
        <v>0</v>
      </c>
      <c r="BJ130" s="23" t="s">
        <v>24</v>
      </c>
      <c r="BK130" s="231">
        <f>ROUND(I130*H130,2)</f>
        <v>0</v>
      </c>
      <c r="BL130" s="23" t="s">
        <v>531</v>
      </c>
      <c r="BM130" s="23" t="s">
        <v>1333</v>
      </c>
    </row>
    <row r="131" s="1" customFormat="1" ht="16.5" customHeight="1">
      <c r="B131" s="45"/>
      <c r="C131" s="257" t="s">
        <v>10</v>
      </c>
      <c r="D131" s="257" t="s">
        <v>240</v>
      </c>
      <c r="E131" s="258" t="s">
        <v>1334</v>
      </c>
      <c r="F131" s="259" t="s">
        <v>1335</v>
      </c>
      <c r="G131" s="260" t="s">
        <v>225</v>
      </c>
      <c r="H131" s="261">
        <v>2</v>
      </c>
      <c r="I131" s="262"/>
      <c r="J131" s="263">
        <f>ROUND(I131*H131,2)</f>
        <v>0</v>
      </c>
      <c r="K131" s="259" t="s">
        <v>146</v>
      </c>
      <c r="L131" s="264"/>
      <c r="M131" s="265" t="s">
        <v>22</v>
      </c>
      <c r="N131" s="266" t="s">
        <v>47</v>
      </c>
      <c r="O131" s="46"/>
      <c r="P131" s="229">
        <f>O131*H131</f>
        <v>0</v>
      </c>
      <c r="Q131" s="229">
        <v>0.0080999999999999996</v>
      </c>
      <c r="R131" s="229">
        <f>Q131*H131</f>
        <v>0.016199999999999999</v>
      </c>
      <c r="S131" s="229">
        <v>0</v>
      </c>
      <c r="T131" s="230">
        <f>S131*H131</f>
        <v>0</v>
      </c>
      <c r="AR131" s="23" t="s">
        <v>275</v>
      </c>
      <c r="AT131" s="23" t="s">
        <v>240</v>
      </c>
      <c r="AU131" s="23" t="s">
        <v>86</v>
      </c>
      <c r="AY131" s="23" t="s">
        <v>140</v>
      </c>
      <c r="BE131" s="231">
        <f>IF(N131="základní",J131,0)</f>
        <v>0</v>
      </c>
      <c r="BF131" s="231">
        <f>IF(N131="snížená",J131,0)</f>
        <v>0</v>
      </c>
      <c r="BG131" s="231">
        <f>IF(N131="zákl. přenesená",J131,0)</f>
        <v>0</v>
      </c>
      <c r="BH131" s="231">
        <f>IF(N131="sníž. přenesená",J131,0)</f>
        <v>0</v>
      </c>
      <c r="BI131" s="231">
        <f>IF(N131="nulová",J131,0)</f>
        <v>0</v>
      </c>
      <c r="BJ131" s="23" t="s">
        <v>24</v>
      </c>
      <c r="BK131" s="231">
        <f>ROUND(I131*H131,2)</f>
        <v>0</v>
      </c>
      <c r="BL131" s="23" t="s">
        <v>246</v>
      </c>
      <c r="BM131" s="23" t="s">
        <v>1336</v>
      </c>
    </row>
    <row r="132" s="1" customFormat="1" ht="16.5" customHeight="1">
      <c r="B132" s="45"/>
      <c r="C132" s="220" t="s">
        <v>246</v>
      </c>
      <c r="D132" s="220" t="s">
        <v>142</v>
      </c>
      <c r="E132" s="221" t="s">
        <v>1337</v>
      </c>
      <c r="F132" s="222" t="s">
        <v>1338</v>
      </c>
      <c r="G132" s="223" t="s">
        <v>225</v>
      </c>
      <c r="H132" s="224">
        <v>2</v>
      </c>
      <c r="I132" s="225"/>
      <c r="J132" s="226">
        <f>ROUND(I132*H132,2)</f>
        <v>0</v>
      </c>
      <c r="K132" s="222" t="s">
        <v>146</v>
      </c>
      <c r="L132" s="71"/>
      <c r="M132" s="227" t="s">
        <v>22</v>
      </c>
      <c r="N132" s="228" t="s">
        <v>47</v>
      </c>
      <c r="O132" s="46"/>
      <c r="P132" s="229">
        <f>O132*H132</f>
        <v>0</v>
      </c>
      <c r="Q132" s="229">
        <v>0</v>
      </c>
      <c r="R132" s="229">
        <f>Q132*H132</f>
        <v>0</v>
      </c>
      <c r="S132" s="229">
        <v>0</v>
      </c>
      <c r="T132" s="230">
        <f>S132*H132</f>
        <v>0</v>
      </c>
      <c r="AR132" s="23" t="s">
        <v>531</v>
      </c>
      <c r="AT132" s="23" t="s">
        <v>142</v>
      </c>
      <c r="AU132" s="23" t="s">
        <v>86</v>
      </c>
      <c r="AY132" s="23" t="s">
        <v>140</v>
      </c>
      <c r="BE132" s="231">
        <f>IF(N132="základní",J132,0)</f>
        <v>0</v>
      </c>
      <c r="BF132" s="231">
        <f>IF(N132="snížená",J132,0)</f>
        <v>0</v>
      </c>
      <c r="BG132" s="231">
        <f>IF(N132="zákl. přenesená",J132,0)</f>
        <v>0</v>
      </c>
      <c r="BH132" s="231">
        <f>IF(N132="sníž. přenesená",J132,0)</f>
        <v>0</v>
      </c>
      <c r="BI132" s="231">
        <f>IF(N132="nulová",J132,0)</f>
        <v>0</v>
      </c>
      <c r="BJ132" s="23" t="s">
        <v>24</v>
      </c>
      <c r="BK132" s="231">
        <f>ROUND(I132*H132,2)</f>
        <v>0</v>
      </c>
      <c r="BL132" s="23" t="s">
        <v>531</v>
      </c>
      <c r="BM132" s="23" t="s">
        <v>1339</v>
      </c>
    </row>
    <row r="133" s="1" customFormat="1">
      <c r="B133" s="45"/>
      <c r="C133" s="73"/>
      <c r="D133" s="232" t="s">
        <v>837</v>
      </c>
      <c r="E133" s="73"/>
      <c r="F133" s="233" t="s">
        <v>1327</v>
      </c>
      <c r="G133" s="73"/>
      <c r="H133" s="73"/>
      <c r="I133" s="190"/>
      <c r="J133" s="73"/>
      <c r="K133" s="73"/>
      <c r="L133" s="71"/>
      <c r="M133" s="234"/>
      <c r="N133" s="46"/>
      <c r="O133" s="46"/>
      <c r="P133" s="46"/>
      <c r="Q133" s="46"/>
      <c r="R133" s="46"/>
      <c r="S133" s="46"/>
      <c r="T133" s="94"/>
      <c r="AT133" s="23" t="s">
        <v>837</v>
      </c>
      <c r="AU133" s="23" t="s">
        <v>86</v>
      </c>
    </row>
    <row r="134" s="11" customFormat="1">
      <c r="B134" s="235"/>
      <c r="C134" s="236"/>
      <c r="D134" s="232" t="s">
        <v>151</v>
      </c>
      <c r="E134" s="237" t="s">
        <v>22</v>
      </c>
      <c r="F134" s="238" t="s">
        <v>86</v>
      </c>
      <c r="G134" s="236"/>
      <c r="H134" s="239">
        <v>2</v>
      </c>
      <c r="I134" s="240"/>
      <c r="J134" s="236"/>
      <c r="K134" s="236"/>
      <c r="L134" s="241"/>
      <c r="M134" s="242"/>
      <c r="N134" s="243"/>
      <c r="O134" s="243"/>
      <c r="P134" s="243"/>
      <c r="Q134" s="243"/>
      <c r="R134" s="243"/>
      <c r="S134" s="243"/>
      <c r="T134" s="244"/>
      <c r="AT134" s="245" t="s">
        <v>151</v>
      </c>
      <c r="AU134" s="245" t="s">
        <v>86</v>
      </c>
      <c r="AV134" s="11" t="s">
        <v>86</v>
      </c>
      <c r="AW134" s="11" t="s">
        <v>39</v>
      </c>
      <c r="AX134" s="11" t="s">
        <v>76</v>
      </c>
      <c r="AY134" s="245" t="s">
        <v>140</v>
      </c>
    </row>
    <row r="135" s="12" customFormat="1">
      <c r="B135" s="246"/>
      <c r="C135" s="247"/>
      <c r="D135" s="232" t="s">
        <v>151</v>
      </c>
      <c r="E135" s="248" t="s">
        <v>22</v>
      </c>
      <c r="F135" s="249" t="s">
        <v>158</v>
      </c>
      <c r="G135" s="247"/>
      <c r="H135" s="250">
        <v>2</v>
      </c>
      <c r="I135" s="251"/>
      <c r="J135" s="247"/>
      <c r="K135" s="247"/>
      <c r="L135" s="252"/>
      <c r="M135" s="253"/>
      <c r="N135" s="254"/>
      <c r="O135" s="254"/>
      <c r="P135" s="254"/>
      <c r="Q135" s="254"/>
      <c r="R135" s="254"/>
      <c r="S135" s="254"/>
      <c r="T135" s="255"/>
      <c r="AT135" s="256" t="s">
        <v>151</v>
      </c>
      <c r="AU135" s="256" t="s">
        <v>86</v>
      </c>
      <c r="AV135" s="12" t="s">
        <v>147</v>
      </c>
      <c r="AW135" s="12" t="s">
        <v>39</v>
      </c>
      <c r="AX135" s="12" t="s">
        <v>24</v>
      </c>
      <c r="AY135" s="256" t="s">
        <v>140</v>
      </c>
    </row>
    <row r="136" s="1" customFormat="1" ht="16.5" customHeight="1">
      <c r="B136" s="45"/>
      <c r="C136" s="220" t="s">
        <v>251</v>
      </c>
      <c r="D136" s="220" t="s">
        <v>142</v>
      </c>
      <c r="E136" s="221" t="s">
        <v>1340</v>
      </c>
      <c r="F136" s="222" t="s">
        <v>1341</v>
      </c>
      <c r="G136" s="223" t="s">
        <v>225</v>
      </c>
      <c r="H136" s="224">
        <v>2</v>
      </c>
      <c r="I136" s="225"/>
      <c r="J136" s="226">
        <f>ROUND(I136*H136,2)</f>
        <v>0</v>
      </c>
      <c r="K136" s="222" t="s">
        <v>1311</v>
      </c>
      <c r="L136" s="71"/>
      <c r="M136" s="227" t="s">
        <v>22</v>
      </c>
      <c r="N136" s="228" t="s">
        <v>47</v>
      </c>
      <c r="O136" s="46"/>
      <c r="P136" s="229">
        <f>O136*H136</f>
        <v>0</v>
      </c>
      <c r="Q136" s="229">
        <v>0</v>
      </c>
      <c r="R136" s="229">
        <f>Q136*H136</f>
        <v>0</v>
      </c>
      <c r="S136" s="229">
        <v>0</v>
      </c>
      <c r="T136" s="230">
        <f>S136*H136</f>
        <v>0</v>
      </c>
      <c r="AR136" s="23" t="s">
        <v>531</v>
      </c>
      <c r="AT136" s="23" t="s">
        <v>142</v>
      </c>
      <c r="AU136" s="23" t="s">
        <v>86</v>
      </c>
      <c r="AY136" s="23" t="s">
        <v>140</v>
      </c>
      <c r="BE136" s="231">
        <f>IF(N136="základní",J136,0)</f>
        <v>0</v>
      </c>
      <c r="BF136" s="231">
        <f>IF(N136="snížená",J136,0)</f>
        <v>0</v>
      </c>
      <c r="BG136" s="231">
        <f>IF(N136="zákl. přenesená",J136,0)</f>
        <v>0</v>
      </c>
      <c r="BH136" s="231">
        <f>IF(N136="sníž. přenesená",J136,0)</f>
        <v>0</v>
      </c>
      <c r="BI136" s="231">
        <f>IF(N136="nulová",J136,0)</f>
        <v>0</v>
      </c>
      <c r="BJ136" s="23" t="s">
        <v>24</v>
      </c>
      <c r="BK136" s="231">
        <f>ROUND(I136*H136,2)</f>
        <v>0</v>
      </c>
      <c r="BL136" s="23" t="s">
        <v>531</v>
      </c>
      <c r="BM136" s="23" t="s">
        <v>1342</v>
      </c>
    </row>
    <row r="137" s="1" customFormat="1">
      <c r="B137" s="45"/>
      <c r="C137" s="73"/>
      <c r="D137" s="232" t="s">
        <v>837</v>
      </c>
      <c r="E137" s="73"/>
      <c r="F137" s="233" t="s">
        <v>1319</v>
      </c>
      <c r="G137" s="73"/>
      <c r="H137" s="73"/>
      <c r="I137" s="190"/>
      <c r="J137" s="73"/>
      <c r="K137" s="73"/>
      <c r="L137" s="71"/>
      <c r="M137" s="234"/>
      <c r="N137" s="46"/>
      <c r="O137" s="46"/>
      <c r="P137" s="46"/>
      <c r="Q137" s="46"/>
      <c r="R137" s="46"/>
      <c r="S137" s="46"/>
      <c r="T137" s="94"/>
      <c r="AT137" s="23" t="s">
        <v>837</v>
      </c>
      <c r="AU137" s="23" t="s">
        <v>86</v>
      </c>
    </row>
    <row r="138" s="11" customFormat="1">
      <c r="B138" s="235"/>
      <c r="C138" s="236"/>
      <c r="D138" s="232" t="s">
        <v>151</v>
      </c>
      <c r="E138" s="237" t="s">
        <v>22</v>
      </c>
      <c r="F138" s="238" t="s">
        <v>86</v>
      </c>
      <c r="G138" s="236"/>
      <c r="H138" s="239">
        <v>2</v>
      </c>
      <c r="I138" s="240"/>
      <c r="J138" s="236"/>
      <c r="K138" s="236"/>
      <c r="L138" s="241"/>
      <c r="M138" s="242"/>
      <c r="N138" s="243"/>
      <c r="O138" s="243"/>
      <c r="P138" s="243"/>
      <c r="Q138" s="243"/>
      <c r="R138" s="243"/>
      <c r="S138" s="243"/>
      <c r="T138" s="244"/>
      <c r="AT138" s="245" t="s">
        <v>151</v>
      </c>
      <c r="AU138" s="245" t="s">
        <v>86</v>
      </c>
      <c r="AV138" s="11" t="s">
        <v>86</v>
      </c>
      <c r="AW138" s="11" t="s">
        <v>39</v>
      </c>
      <c r="AX138" s="11" t="s">
        <v>76</v>
      </c>
      <c r="AY138" s="245" t="s">
        <v>140</v>
      </c>
    </row>
    <row r="139" s="12" customFormat="1">
      <c r="B139" s="246"/>
      <c r="C139" s="247"/>
      <c r="D139" s="232" t="s">
        <v>151</v>
      </c>
      <c r="E139" s="248" t="s">
        <v>22</v>
      </c>
      <c r="F139" s="249" t="s">
        <v>158</v>
      </c>
      <c r="G139" s="247"/>
      <c r="H139" s="250">
        <v>2</v>
      </c>
      <c r="I139" s="251"/>
      <c r="J139" s="247"/>
      <c r="K139" s="247"/>
      <c r="L139" s="252"/>
      <c r="M139" s="253"/>
      <c r="N139" s="254"/>
      <c r="O139" s="254"/>
      <c r="P139" s="254"/>
      <c r="Q139" s="254"/>
      <c r="R139" s="254"/>
      <c r="S139" s="254"/>
      <c r="T139" s="255"/>
      <c r="AT139" s="256" t="s">
        <v>151</v>
      </c>
      <c r="AU139" s="256" t="s">
        <v>86</v>
      </c>
      <c r="AV139" s="12" t="s">
        <v>147</v>
      </c>
      <c r="AW139" s="12" t="s">
        <v>39</v>
      </c>
      <c r="AX139" s="12" t="s">
        <v>24</v>
      </c>
      <c r="AY139" s="256" t="s">
        <v>140</v>
      </c>
    </row>
    <row r="140" s="1" customFormat="1" ht="38.25" customHeight="1">
      <c r="B140" s="45"/>
      <c r="C140" s="220" t="s">
        <v>257</v>
      </c>
      <c r="D140" s="220" t="s">
        <v>142</v>
      </c>
      <c r="E140" s="221" t="s">
        <v>1343</v>
      </c>
      <c r="F140" s="222" t="s">
        <v>1344</v>
      </c>
      <c r="G140" s="223" t="s">
        <v>166</v>
      </c>
      <c r="H140" s="224">
        <v>70</v>
      </c>
      <c r="I140" s="225"/>
      <c r="J140" s="226">
        <f>ROUND(I140*H140,2)</f>
        <v>0</v>
      </c>
      <c r="K140" s="222" t="s">
        <v>146</v>
      </c>
      <c r="L140" s="71"/>
      <c r="M140" s="227" t="s">
        <v>22</v>
      </c>
      <c r="N140" s="228" t="s">
        <v>47</v>
      </c>
      <c r="O140" s="46"/>
      <c r="P140" s="229">
        <f>O140*H140</f>
        <v>0</v>
      </c>
      <c r="Q140" s="229">
        <v>0</v>
      </c>
      <c r="R140" s="229">
        <f>Q140*H140</f>
        <v>0</v>
      </c>
      <c r="S140" s="229">
        <v>0</v>
      </c>
      <c r="T140" s="230">
        <f>S140*H140</f>
        <v>0</v>
      </c>
      <c r="AR140" s="23" t="s">
        <v>531</v>
      </c>
      <c r="AT140" s="23" t="s">
        <v>142</v>
      </c>
      <c r="AU140" s="23" t="s">
        <v>86</v>
      </c>
      <c r="AY140" s="23" t="s">
        <v>140</v>
      </c>
      <c r="BE140" s="231">
        <f>IF(N140="základní",J140,0)</f>
        <v>0</v>
      </c>
      <c r="BF140" s="231">
        <f>IF(N140="snížená",J140,0)</f>
        <v>0</v>
      </c>
      <c r="BG140" s="231">
        <f>IF(N140="zákl. přenesená",J140,0)</f>
        <v>0</v>
      </c>
      <c r="BH140" s="231">
        <f>IF(N140="sníž. přenesená",J140,0)</f>
        <v>0</v>
      </c>
      <c r="BI140" s="231">
        <f>IF(N140="nulová",J140,0)</f>
        <v>0</v>
      </c>
      <c r="BJ140" s="23" t="s">
        <v>24</v>
      </c>
      <c r="BK140" s="231">
        <f>ROUND(I140*H140,2)</f>
        <v>0</v>
      </c>
      <c r="BL140" s="23" t="s">
        <v>531</v>
      </c>
      <c r="BM140" s="23" t="s">
        <v>1345</v>
      </c>
    </row>
    <row r="141" s="11" customFormat="1">
      <c r="B141" s="235"/>
      <c r="C141" s="236"/>
      <c r="D141" s="232" t="s">
        <v>151</v>
      </c>
      <c r="E141" s="237" t="s">
        <v>22</v>
      </c>
      <c r="F141" s="238" t="s">
        <v>1346</v>
      </c>
      <c r="G141" s="236"/>
      <c r="H141" s="239">
        <v>70</v>
      </c>
      <c r="I141" s="240"/>
      <c r="J141" s="236"/>
      <c r="K141" s="236"/>
      <c r="L141" s="241"/>
      <c r="M141" s="242"/>
      <c r="N141" s="243"/>
      <c r="O141" s="243"/>
      <c r="P141" s="243"/>
      <c r="Q141" s="243"/>
      <c r="R141" s="243"/>
      <c r="S141" s="243"/>
      <c r="T141" s="244"/>
      <c r="AT141" s="245" t="s">
        <v>151</v>
      </c>
      <c r="AU141" s="245" t="s">
        <v>86</v>
      </c>
      <c r="AV141" s="11" t="s">
        <v>86</v>
      </c>
      <c r="AW141" s="11" t="s">
        <v>39</v>
      </c>
      <c r="AX141" s="11" t="s">
        <v>76</v>
      </c>
      <c r="AY141" s="245" t="s">
        <v>140</v>
      </c>
    </row>
    <row r="142" s="12" customFormat="1">
      <c r="B142" s="246"/>
      <c r="C142" s="247"/>
      <c r="D142" s="232" t="s">
        <v>151</v>
      </c>
      <c r="E142" s="248" t="s">
        <v>22</v>
      </c>
      <c r="F142" s="249" t="s">
        <v>158</v>
      </c>
      <c r="G142" s="247"/>
      <c r="H142" s="250">
        <v>70</v>
      </c>
      <c r="I142" s="251"/>
      <c r="J142" s="247"/>
      <c r="K142" s="247"/>
      <c r="L142" s="252"/>
      <c r="M142" s="253"/>
      <c r="N142" s="254"/>
      <c r="O142" s="254"/>
      <c r="P142" s="254"/>
      <c r="Q142" s="254"/>
      <c r="R142" s="254"/>
      <c r="S142" s="254"/>
      <c r="T142" s="255"/>
      <c r="AT142" s="256" t="s">
        <v>151</v>
      </c>
      <c r="AU142" s="256" t="s">
        <v>86</v>
      </c>
      <c r="AV142" s="12" t="s">
        <v>147</v>
      </c>
      <c r="AW142" s="12" t="s">
        <v>39</v>
      </c>
      <c r="AX142" s="12" t="s">
        <v>24</v>
      </c>
      <c r="AY142" s="256" t="s">
        <v>140</v>
      </c>
    </row>
    <row r="143" s="1" customFormat="1" ht="16.5" customHeight="1">
      <c r="B143" s="45"/>
      <c r="C143" s="257" t="s">
        <v>263</v>
      </c>
      <c r="D143" s="257" t="s">
        <v>240</v>
      </c>
      <c r="E143" s="258" t="s">
        <v>1347</v>
      </c>
      <c r="F143" s="259" t="s">
        <v>1348</v>
      </c>
      <c r="G143" s="260" t="s">
        <v>166</v>
      </c>
      <c r="H143" s="261">
        <v>70</v>
      </c>
      <c r="I143" s="262"/>
      <c r="J143" s="263">
        <f>ROUND(I143*H143,2)</f>
        <v>0</v>
      </c>
      <c r="K143" s="259" t="s">
        <v>146</v>
      </c>
      <c r="L143" s="264"/>
      <c r="M143" s="265" t="s">
        <v>22</v>
      </c>
      <c r="N143" s="266" t="s">
        <v>47</v>
      </c>
      <c r="O143" s="46"/>
      <c r="P143" s="229">
        <f>O143*H143</f>
        <v>0</v>
      </c>
      <c r="Q143" s="229">
        <v>0.00089999999999999998</v>
      </c>
      <c r="R143" s="229">
        <f>Q143*H143</f>
        <v>0.063</v>
      </c>
      <c r="S143" s="229">
        <v>0</v>
      </c>
      <c r="T143" s="230">
        <f>S143*H143</f>
        <v>0</v>
      </c>
      <c r="AR143" s="23" t="s">
        <v>897</v>
      </c>
      <c r="AT143" s="23" t="s">
        <v>240</v>
      </c>
      <c r="AU143" s="23" t="s">
        <v>86</v>
      </c>
      <c r="AY143" s="23" t="s">
        <v>140</v>
      </c>
      <c r="BE143" s="231">
        <f>IF(N143="základní",J143,0)</f>
        <v>0</v>
      </c>
      <c r="BF143" s="231">
        <f>IF(N143="snížená",J143,0)</f>
        <v>0</v>
      </c>
      <c r="BG143" s="231">
        <f>IF(N143="zákl. přenesená",J143,0)</f>
        <v>0</v>
      </c>
      <c r="BH143" s="231">
        <f>IF(N143="sníž. přenesená",J143,0)</f>
        <v>0</v>
      </c>
      <c r="BI143" s="231">
        <f>IF(N143="nulová",J143,0)</f>
        <v>0</v>
      </c>
      <c r="BJ143" s="23" t="s">
        <v>24</v>
      </c>
      <c r="BK143" s="231">
        <f>ROUND(I143*H143,2)</f>
        <v>0</v>
      </c>
      <c r="BL143" s="23" t="s">
        <v>897</v>
      </c>
      <c r="BM143" s="23" t="s">
        <v>1349</v>
      </c>
    </row>
    <row r="144" s="1" customFormat="1" ht="25.5" customHeight="1">
      <c r="B144" s="45"/>
      <c r="C144" s="220" t="s">
        <v>267</v>
      </c>
      <c r="D144" s="220" t="s">
        <v>142</v>
      </c>
      <c r="E144" s="221" t="s">
        <v>1350</v>
      </c>
      <c r="F144" s="222" t="s">
        <v>1351</v>
      </c>
      <c r="G144" s="223" t="s">
        <v>225</v>
      </c>
      <c r="H144" s="224">
        <v>2</v>
      </c>
      <c r="I144" s="225"/>
      <c r="J144" s="226">
        <f>ROUND(I144*H144,2)</f>
        <v>0</v>
      </c>
      <c r="K144" s="222" t="s">
        <v>146</v>
      </c>
      <c r="L144" s="71"/>
      <c r="M144" s="227" t="s">
        <v>22</v>
      </c>
      <c r="N144" s="228" t="s">
        <v>47</v>
      </c>
      <c r="O144" s="46"/>
      <c r="P144" s="229">
        <f>O144*H144</f>
        <v>0</v>
      </c>
      <c r="Q144" s="229">
        <v>0</v>
      </c>
      <c r="R144" s="229">
        <f>Q144*H144</f>
        <v>0</v>
      </c>
      <c r="S144" s="229">
        <v>0</v>
      </c>
      <c r="T144" s="230">
        <f>S144*H144</f>
        <v>0</v>
      </c>
      <c r="AR144" s="23" t="s">
        <v>531</v>
      </c>
      <c r="AT144" s="23" t="s">
        <v>142</v>
      </c>
      <c r="AU144" s="23" t="s">
        <v>86</v>
      </c>
      <c r="AY144" s="23" t="s">
        <v>140</v>
      </c>
      <c r="BE144" s="231">
        <f>IF(N144="základní",J144,0)</f>
        <v>0</v>
      </c>
      <c r="BF144" s="231">
        <f>IF(N144="snížená",J144,0)</f>
        <v>0</v>
      </c>
      <c r="BG144" s="231">
        <f>IF(N144="zákl. přenesená",J144,0)</f>
        <v>0</v>
      </c>
      <c r="BH144" s="231">
        <f>IF(N144="sníž. přenesená",J144,0)</f>
        <v>0</v>
      </c>
      <c r="BI144" s="231">
        <f>IF(N144="nulová",J144,0)</f>
        <v>0</v>
      </c>
      <c r="BJ144" s="23" t="s">
        <v>24</v>
      </c>
      <c r="BK144" s="231">
        <f>ROUND(I144*H144,2)</f>
        <v>0</v>
      </c>
      <c r="BL144" s="23" t="s">
        <v>531</v>
      </c>
      <c r="BM144" s="23" t="s">
        <v>1352</v>
      </c>
    </row>
    <row r="145" s="11" customFormat="1">
      <c r="B145" s="235"/>
      <c r="C145" s="236"/>
      <c r="D145" s="232" t="s">
        <v>151</v>
      </c>
      <c r="E145" s="237" t="s">
        <v>22</v>
      </c>
      <c r="F145" s="238" t="s">
        <v>86</v>
      </c>
      <c r="G145" s="236"/>
      <c r="H145" s="239">
        <v>2</v>
      </c>
      <c r="I145" s="240"/>
      <c r="J145" s="236"/>
      <c r="K145" s="236"/>
      <c r="L145" s="241"/>
      <c r="M145" s="242"/>
      <c r="N145" s="243"/>
      <c r="O145" s="243"/>
      <c r="P145" s="243"/>
      <c r="Q145" s="243"/>
      <c r="R145" s="243"/>
      <c r="S145" s="243"/>
      <c r="T145" s="244"/>
      <c r="AT145" s="245" t="s">
        <v>151</v>
      </c>
      <c r="AU145" s="245" t="s">
        <v>86</v>
      </c>
      <c r="AV145" s="11" t="s">
        <v>86</v>
      </c>
      <c r="AW145" s="11" t="s">
        <v>39</v>
      </c>
      <c r="AX145" s="11" t="s">
        <v>24</v>
      </c>
      <c r="AY145" s="245" t="s">
        <v>140</v>
      </c>
    </row>
    <row r="146" s="1" customFormat="1" ht="16.5" customHeight="1">
      <c r="B146" s="45"/>
      <c r="C146" s="257" t="s">
        <v>9</v>
      </c>
      <c r="D146" s="257" t="s">
        <v>240</v>
      </c>
      <c r="E146" s="258" t="s">
        <v>1353</v>
      </c>
      <c r="F146" s="259" t="s">
        <v>1354</v>
      </c>
      <c r="G146" s="260" t="s">
        <v>225</v>
      </c>
      <c r="H146" s="261">
        <v>2</v>
      </c>
      <c r="I146" s="262"/>
      <c r="J146" s="263">
        <f>ROUND(I146*H146,2)</f>
        <v>0</v>
      </c>
      <c r="K146" s="259" t="s">
        <v>146</v>
      </c>
      <c r="L146" s="264"/>
      <c r="M146" s="265" t="s">
        <v>22</v>
      </c>
      <c r="N146" s="266" t="s">
        <v>47</v>
      </c>
      <c r="O146" s="46"/>
      <c r="P146" s="229">
        <f>O146*H146</f>
        <v>0</v>
      </c>
      <c r="Q146" s="229">
        <v>0</v>
      </c>
      <c r="R146" s="229">
        <f>Q146*H146</f>
        <v>0</v>
      </c>
      <c r="S146" s="229">
        <v>0</v>
      </c>
      <c r="T146" s="230">
        <f>S146*H146</f>
        <v>0</v>
      </c>
      <c r="AR146" s="23" t="s">
        <v>897</v>
      </c>
      <c r="AT146" s="23" t="s">
        <v>240</v>
      </c>
      <c r="AU146" s="23" t="s">
        <v>86</v>
      </c>
      <c r="AY146" s="23" t="s">
        <v>140</v>
      </c>
      <c r="BE146" s="231">
        <f>IF(N146="základní",J146,0)</f>
        <v>0</v>
      </c>
      <c r="BF146" s="231">
        <f>IF(N146="snížená",J146,0)</f>
        <v>0</v>
      </c>
      <c r="BG146" s="231">
        <f>IF(N146="zákl. přenesená",J146,0)</f>
        <v>0</v>
      </c>
      <c r="BH146" s="231">
        <f>IF(N146="sníž. přenesená",J146,0)</f>
        <v>0</v>
      </c>
      <c r="BI146" s="231">
        <f>IF(N146="nulová",J146,0)</f>
        <v>0</v>
      </c>
      <c r="BJ146" s="23" t="s">
        <v>24</v>
      </c>
      <c r="BK146" s="231">
        <f>ROUND(I146*H146,2)</f>
        <v>0</v>
      </c>
      <c r="BL146" s="23" t="s">
        <v>897</v>
      </c>
      <c r="BM146" s="23" t="s">
        <v>1355</v>
      </c>
    </row>
    <row r="147" s="10" customFormat="1" ht="29.88" customHeight="1">
      <c r="B147" s="204"/>
      <c r="C147" s="205"/>
      <c r="D147" s="206" t="s">
        <v>75</v>
      </c>
      <c r="E147" s="218" t="s">
        <v>1356</v>
      </c>
      <c r="F147" s="218" t="s">
        <v>1357</v>
      </c>
      <c r="G147" s="205"/>
      <c r="H147" s="205"/>
      <c r="I147" s="208"/>
      <c r="J147" s="219">
        <f>BK147</f>
        <v>0</v>
      </c>
      <c r="K147" s="205"/>
      <c r="L147" s="210"/>
      <c r="M147" s="211"/>
      <c r="N147" s="212"/>
      <c r="O147" s="212"/>
      <c r="P147" s="213">
        <f>SUM(P148:P150)</f>
        <v>0</v>
      </c>
      <c r="Q147" s="212"/>
      <c r="R147" s="213">
        <f>SUM(R148:R150)</f>
        <v>0</v>
      </c>
      <c r="S147" s="212"/>
      <c r="T147" s="214">
        <f>SUM(T148:T150)</f>
        <v>0</v>
      </c>
      <c r="AR147" s="215" t="s">
        <v>159</v>
      </c>
      <c r="AT147" s="216" t="s">
        <v>75</v>
      </c>
      <c r="AU147" s="216" t="s">
        <v>24</v>
      </c>
      <c r="AY147" s="215" t="s">
        <v>140</v>
      </c>
      <c r="BK147" s="217">
        <f>SUM(BK148:BK150)</f>
        <v>0</v>
      </c>
    </row>
    <row r="148" s="1" customFormat="1" ht="25.5" customHeight="1">
      <c r="B148" s="45"/>
      <c r="C148" s="220" t="s">
        <v>278</v>
      </c>
      <c r="D148" s="220" t="s">
        <v>142</v>
      </c>
      <c r="E148" s="221" t="s">
        <v>1358</v>
      </c>
      <c r="F148" s="222" t="s">
        <v>1359</v>
      </c>
      <c r="G148" s="223" t="s">
        <v>225</v>
      </c>
      <c r="H148" s="224">
        <v>2</v>
      </c>
      <c r="I148" s="225"/>
      <c r="J148" s="226">
        <f>ROUND(I148*H148,2)</f>
        <v>0</v>
      </c>
      <c r="K148" s="222" t="s">
        <v>1311</v>
      </c>
      <c r="L148" s="71"/>
      <c r="M148" s="227" t="s">
        <v>22</v>
      </c>
      <c r="N148" s="228" t="s">
        <v>47</v>
      </c>
      <c r="O148" s="46"/>
      <c r="P148" s="229">
        <f>O148*H148</f>
        <v>0</v>
      </c>
      <c r="Q148" s="229">
        <v>0</v>
      </c>
      <c r="R148" s="229">
        <f>Q148*H148</f>
        <v>0</v>
      </c>
      <c r="S148" s="229">
        <v>0</v>
      </c>
      <c r="T148" s="230">
        <f>S148*H148</f>
        <v>0</v>
      </c>
      <c r="AR148" s="23" t="s">
        <v>531</v>
      </c>
      <c r="AT148" s="23" t="s">
        <v>142</v>
      </c>
      <c r="AU148" s="23" t="s">
        <v>86</v>
      </c>
      <c r="AY148" s="23" t="s">
        <v>140</v>
      </c>
      <c r="BE148" s="231">
        <f>IF(N148="základní",J148,0)</f>
        <v>0</v>
      </c>
      <c r="BF148" s="231">
        <f>IF(N148="snížená",J148,0)</f>
        <v>0</v>
      </c>
      <c r="BG148" s="231">
        <f>IF(N148="zákl. přenesená",J148,0)</f>
        <v>0</v>
      </c>
      <c r="BH148" s="231">
        <f>IF(N148="sníž. přenesená",J148,0)</f>
        <v>0</v>
      </c>
      <c r="BI148" s="231">
        <f>IF(N148="nulová",J148,0)</f>
        <v>0</v>
      </c>
      <c r="BJ148" s="23" t="s">
        <v>24</v>
      </c>
      <c r="BK148" s="231">
        <f>ROUND(I148*H148,2)</f>
        <v>0</v>
      </c>
      <c r="BL148" s="23" t="s">
        <v>531</v>
      </c>
      <c r="BM148" s="23" t="s">
        <v>1360</v>
      </c>
    </row>
    <row r="149" s="11" customFormat="1">
      <c r="B149" s="235"/>
      <c r="C149" s="236"/>
      <c r="D149" s="232" t="s">
        <v>151</v>
      </c>
      <c r="E149" s="237" t="s">
        <v>22</v>
      </c>
      <c r="F149" s="238" t="s">
        <v>86</v>
      </c>
      <c r="G149" s="236"/>
      <c r="H149" s="239">
        <v>2</v>
      </c>
      <c r="I149" s="240"/>
      <c r="J149" s="236"/>
      <c r="K149" s="236"/>
      <c r="L149" s="241"/>
      <c r="M149" s="242"/>
      <c r="N149" s="243"/>
      <c r="O149" s="243"/>
      <c r="P149" s="243"/>
      <c r="Q149" s="243"/>
      <c r="R149" s="243"/>
      <c r="S149" s="243"/>
      <c r="T149" s="244"/>
      <c r="AT149" s="245" t="s">
        <v>151</v>
      </c>
      <c r="AU149" s="245" t="s">
        <v>86</v>
      </c>
      <c r="AV149" s="11" t="s">
        <v>86</v>
      </c>
      <c r="AW149" s="11" t="s">
        <v>39</v>
      </c>
      <c r="AX149" s="11" t="s">
        <v>76</v>
      </c>
      <c r="AY149" s="245" t="s">
        <v>140</v>
      </c>
    </row>
    <row r="150" s="12" customFormat="1">
      <c r="B150" s="246"/>
      <c r="C150" s="247"/>
      <c r="D150" s="232" t="s">
        <v>151</v>
      </c>
      <c r="E150" s="248" t="s">
        <v>22</v>
      </c>
      <c r="F150" s="249" t="s">
        <v>158</v>
      </c>
      <c r="G150" s="247"/>
      <c r="H150" s="250">
        <v>2</v>
      </c>
      <c r="I150" s="251"/>
      <c r="J150" s="247"/>
      <c r="K150" s="247"/>
      <c r="L150" s="252"/>
      <c r="M150" s="253"/>
      <c r="N150" s="254"/>
      <c r="O150" s="254"/>
      <c r="P150" s="254"/>
      <c r="Q150" s="254"/>
      <c r="R150" s="254"/>
      <c r="S150" s="254"/>
      <c r="T150" s="255"/>
      <c r="AT150" s="256" t="s">
        <v>151</v>
      </c>
      <c r="AU150" s="256" t="s">
        <v>86</v>
      </c>
      <c r="AV150" s="12" t="s">
        <v>147</v>
      </c>
      <c r="AW150" s="12" t="s">
        <v>39</v>
      </c>
      <c r="AX150" s="12" t="s">
        <v>24</v>
      </c>
      <c r="AY150" s="256" t="s">
        <v>140</v>
      </c>
    </row>
    <row r="151" s="10" customFormat="1" ht="29.88" customHeight="1">
      <c r="B151" s="204"/>
      <c r="C151" s="205"/>
      <c r="D151" s="206" t="s">
        <v>75</v>
      </c>
      <c r="E151" s="218" t="s">
        <v>1361</v>
      </c>
      <c r="F151" s="218" t="s">
        <v>1362</v>
      </c>
      <c r="G151" s="205"/>
      <c r="H151" s="205"/>
      <c r="I151" s="208"/>
      <c r="J151" s="219">
        <f>BK151</f>
        <v>0</v>
      </c>
      <c r="K151" s="205"/>
      <c r="L151" s="210"/>
      <c r="M151" s="211"/>
      <c r="N151" s="212"/>
      <c r="O151" s="212"/>
      <c r="P151" s="213">
        <f>SUM(P152:P193)</f>
        <v>0</v>
      </c>
      <c r="Q151" s="212"/>
      <c r="R151" s="213">
        <f>SUM(R152:R193)</f>
        <v>8.1935560000000027</v>
      </c>
      <c r="S151" s="212"/>
      <c r="T151" s="214">
        <f>SUM(T152:T193)</f>
        <v>0</v>
      </c>
      <c r="AR151" s="215" t="s">
        <v>159</v>
      </c>
      <c r="AT151" s="216" t="s">
        <v>75</v>
      </c>
      <c r="AU151" s="216" t="s">
        <v>24</v>
      </c>
      <c r="AY151" s="215" t="s">
        <v>140</v>
      </c>
      <c r="BK151" s="217">
        <f>SUM(BK152:BK193)</f>
        <v>0</v>
      </c>
    </row>
    <row r="152" s="1" customFormat="1" ht="16.5" customHeight="1">
      <c r="B152" s="45"/>
      <c r="C152" s="220" t="s">
        <v>284</v>
      </c>
      <c r="D152" s="220" t="s">
        <v>142</v>
      </c>
      <c r="E152" s="221" t="s">
        <v>1363</v>
      </c>
      <c r="F152" s="222" t="s">
        <v>1364</v>
      </c>
      <c r="G152" s="223" t="s">
        <v>1365</v>
      </c>
      <c r="H152" s="224">
        <v>0.10000000000000001</v>
      </c>
      <c r="I152" s="225"/>
      <c r="J152" s="226">
        <f>ROUND(I152*H152,2)</f>
        <v>0</v>
      </c>
      <c r="K152" s="222" t="s">
        <v>146</v>
      </c>
      <c r="L152" s="71"/>
      <c r="M152" s="227" t="s">
        <v>22</v>
      </c>
      <c r="N152" s="228" t="s">
        <v>47</v>
      </c>
      <c r="O152" s="46"/>
      <c r="P152" s="229">
        <f>O152*H152</f>
        <v>0</v>
      </c>
      <c r="Q152" s="229">
        <v>0.0088000000000000005</v>
      </c>
      <c r="R152" s="229">
        <f>Q152*H152</f>
        <v>0.00088000000000000014</v>
      </c>
      <c r="S152" s="229">
        <v>0</v>
      </c>
      <c r="T152" s="230">
        <f>S152*H152</f>
        <v>0</v>
      </c>
      <c r="AR152" s="23" t="s">
        <v>531</v>
      </c>
      <c r="AT152" s="23" t="s">
        <v>142</v>
      </c>
      <c r="AU152" s="23" t="s">
        <v>86</v>
      </c>
      <c r="AY152" s="23" t="s">
        <v>140</v>
      </c>
      <c r="BE152" s="231">
        <f>IF(N152="základní",J152,0)</f>
        <v>0</v>
      </c>
      <c r="BF152" s="231">
        <f>IF(N152="snížená",J152,0)</f>
        <v>0</v>
      </c>
      <c r="BG152" s="231">
        <f>IF(N152="zákl. přenesená",J152,0)</f>
        <v>0</v>
      </c>
      <c r="BH152" s="231">
        <f>IF(N152="sníž. přenesená",J152,0)</f>
        <v>0</v>
      </c>
      <c r="BI152" s="231">
        <f>IF(N152="nulová",J152,0)</f>
        <v>0</v>
      </c>
      <c r="BJ152" s="23" t="s">
        <v>24</v>
      </c>
      <c r="BK152" s="231">
        <f>ROUND(I152*H152,2)</f>
        <v>0</v>
      </c>
      <c r="BL152" s="23" t="s">
        <v>531</v>
      </c>
      <c r="BM152" s="23" t="s">
        <v>1366</v>
      </c>
    </row>
    <row r="153" s="1" customFormat="1">
      <c r="B153" s="45"/>
      <c r="C153" s="73"/>
      <c r="D153" s="232" t="s">
        <v>149</v>
      </c>
      <c r="E153" s="73"/>
      <c r="F153" s="233" t="s">
        <v>1367</v>
      </c>
      <c r="G153" s="73"/>
      <c r="H153" s="73"/>
      <c r="I153" s="190"/>
      <c r="J153" s="73"/>
      <c r="K153" s="73"/>
      <c r="L153" s="71"/>
      <c r="M153" s="234"/>
      <c r="N153" s="46"/>
      <c r="O153" s="46"/>
      <c r="P153" s="46"/>
      <c r="Q153" s="46"/>
      <c r="R153" s="46"/>
      <c r="S153" s="46"/>
      <c r="T153" s="94"/>
      <c r="AT153" s="23" t="s">
        <v>149</v>
      </c>
      <c r="AU153" s="23" t="s">
        <v>86</v>
      </c>
    </row>
    <row r="154" s="11" customFormat="1">
      <c r="B154" s="235"/>
      <c r="C154" s="236"/>
      <c r="D154" s="232" t="s">
        <v>151</v>
      </c>
      <c r="E154" s="237" t="s">
        <v>22</v>
      </c>
      <c r="F154" s="238" t="s">
        <v>1368</v>
      </c>
      <c r="G154" s="236"/>
      <c r="H154" s="239">
        <v>0.10000000000000001</v>
      </c>
      <c r="I154" s="240"/>
      <c r="J154" s="236"/>
      <c r="K154" s="236"/>
      <c r="L154" s="241"/>
      <c r="M154" s="242"/>
      <c r="N154" s="243"/>
      <c r="O154" s="243"/>
      <c r="P154" s="243"/>
      <c r="Q154" s="243"/>
      <c r="R154" s="243"/>
      <c r="S154" s="243"/>
      <c r="T154" s="244"/>
      <c r="AT154" s="245" t="s">
        <v>151</v>
      </c>
      <c r="AU154" s="245" t="s">
        <v>86</v>
      </c>
      <c r="AV154" s="11" t="s">
        <v>86</v>
      </c>
      <c r="AW154" s="11" t="s">
        <v>39</v>
      </c>
      <c r="AX154" s="11" t="s">
        <v>24</v>
      </c>
      <c r="AY154" s="245" t="s">
        <v>140</v>
      </c>
    </row>
    <row r="155" s="1" customFormat="1" ht="51" customHeight="1">
      <c r="B155" s="45"/>
      <c r="C155" s="220" t="s">
        <v>294</v>
      </c>
      <c r="D155" s="220" t="s">
        <v>142</v>
      </c>
      <c r="E155" s="221" t="s">
        <v>1369</v>
      </c>
      <c r="F155" s="222" t="s">
        <v>1370</v>
      </c>
      <c r="G155" s="223" t="s">
        <v>166</v>
      </c>
      <c r="H155" s="224">
        <v>42.856999999999999</v>
      </c>
      <c r="I155" s="225"/>
      <c r="J155" s="226">
        <f>ROUND(I155*H155,2)</f>
        <v>0</v>
      </c>
      <c r="K155" s="222" t="s">
        <v>146</v>
      </c>
      <c r="L155" s="71"/>
      <c r="M155" s="227" t="s">
        <v>22</v>
      </c>
      <c r="N155" s="228" t="s">
        <v>47</v>
      </c>
      <c r="O155" s="46"/>
      <c r="P155" s="229">
        <f>O155*H155</f>
        <v>0</v>
      </c>
      <c r="Q155" s="229">
        <v>0</v>
      </c>
      <c r="R155" s="229">
        <f>Q155*H155</f>
        <v>0</v>
      </c>
      <c r="S155" s="229">
        <v>0</v>
      </c>
      <c r="T155" s="230">
        <f>S155*H155</f>
        <v>0</v>
      </c>
      <c r="AR155" s="23" t="s">
        <v>531</v>
      </c>
      <c r="AT155" s="23" t="s">
        <v>142</v>
      </c>
      <c r="AU155" s="23" t="s">
        <v>86</v>
      </c>
      <c r="AY155" s="23" t="s">
        <v>140</v>
      </c>
      <c r="BE155" s="231">
        <f>IF(N155="základní",J155,0)</f>
        <v>0</v>
      </c>
      <c r="BF155" s="231">
        <f>IF(N155="snížená",J155,0)</f>
        <v>0</v>
      </c>
      <c r="BG155" s="231">
        <f>IF(N155="zákl. přenesená",J155,0)</f>
        <v>0</v>
      </c>
      <c r="BH155" s="231">
        <f>IF(N155="sníž. přenesená",J155,0)</f>
        <v>0</v>
      </c>
      <c r="BI155" s="231">
        <f>IF(N155="nulová",J155,0)</f>
        <v>0</v>
      </c>
      <c r="BJ155" s="23" t="s">
        <v>24</v>
      </c>
      <c r="BK155" s="231">
        <f>ROUND(I155*H155,2)</f>
        <v>0</v>
      </c>
      <c r="BL155" s="23" t="s">
        <v>531</v>
      </c>
      <c r="BM155" s="23" t="s">
        <v>1371</v>
      </c>
    </row>
    <row r="156" s="1" customFormat="1">
      <c r="B156" s="45"/>
      <c r="C156" s="73"/>
      <c r="D156" s="232" t="s">
        <v>149</v>
      </c>
      <c r="E156" s="73"/>
      <c r="F156" s="233" t="s">
        <v>1372</v>
      </c>
      <c r="G156" s="73"/>
      <c r="H156" s="73"/>
      <c r="I156" s="190"/>
      <c r="J156" s="73"/>
      <c r="K156" s="73"/>
      <c r="L156" s="71"/>
      <c r="M156" s="234"/>
      <c r="N156" s="46"/>
      <c r="O156" s="46"/>
      <c r="P156" s="46"/>
      <c r="Q156" s="46"/>
      <c r="R156" s="46"/>
      <c r="S156" s="46"/>
      <c r="T156" s="94"/>
      <c r="AT156" s="23" t="s">
        <v>149</v>
      </c>
      <c r="AU156" s="23" t="s">
        <v>86</v>
      </c>
    </row>
    <row r="157" s="11" customFormat="1">
      <c r="B157" s="235"/>
      <c r="C157" s="236"/>
      <c r="D157" s="232" t="s">
        <v>151</v>
      </c>
      <c r="E157" s="237" t="s">
        <v>22</v>
      </c>
      <c r="F157" s="238" t="s">
        <v>1373</v>
      </c>
      <c r="G157" s="236"/>
      <c r="H157" s="239">
        <v>42.856999999999999</v>
      </c>
      <c r="I157" s="240"/>
      <c r="J157" s="236"/>
      <c r="K157" s="236"/>
      <c r="L157" s="241"/>
      <c r="M157" s="242"/>
      <c r="N157" s="243"/>
      <c r="O157" s="243"/>
      <c r="P157" s="243"/>
      <c r="Q157" s="243"/>
      <c r="R157" s="243"/>
      <c r="S157" s="243"/>
      <c r="T157" s="244"/>
      <c r="AT157" s="245" t="s">
        <v>151</v>
      </c>
      <c r="AU157" s="245" t="s">
        <v>86</v>
      </c>
      <c r="AV157" s="11" t="s">
        <v>86</v>
      </c>
      <c r="AW157" s="11" t="s">
        <v>39</v>
      </c>
      <c r="AX157" s="11" t="s">
        <v>24</v>
      </c>
      <c r="AY157" s="245" t="s">
        <v>140</v>
      </c>
    </row>
    <row r="158" s="1" customFormat="1" ht="25.5" customHeight="1">
      <c r="B158" s="45"/>
      <c r="C158" s="220" t="s">
        <v>299</v>
      </c>
      <c r="D158" s="220" t="s">
        <v>142</v>
      </c>
      <c r="E158" s="221" t="s">
        <v>1374</v>
      </c>
      <c r="F158" s="222" t="s">
        <v>1375</v>
      </c>
      <c r="G158" s="223" t="s">
        <v>166</v>
      </c>
      <c r="H158" s="224">
        <v>40</v>
      </c>
      <c r="I158" s="225"/>
      <c r="J158" s="226">
        <f>ROUND(I158*H158,2)</f>
        <v>0</v>
      </c>
      <c r="K158" s="222" t="s">
        <v>146</v>
      </c>
      <c r="L158" s="71"/>
      <c r="M158" s="227" t="s">
        <v>22</v>
      </c>
      <c r="N158" s="228" t="s">
        <v>47</v>
      </c>
      <c r="O158" s="46"/>
      <c r="P158" s="229">
        <f>O158*H158</f>
        <v>0</v>
      </c>
      <c r="Q158" s="229">
        <v>0.20300000000000001</v>
      </c>
      <c r="R158" s="229">
        <f>Q158*H158</f>
        <v>8.120000000000001</v>
      </c>
      <c r="S158" s="229">
        <v>0</v>
      </c>
      <c r="T158" s="230">
        <f>S158*H158</f>
        <v>0</v>
      </c>
      <c r="AR158" s="23" t="s">
        <v>531</v>
      </c>
      <c r="AT158" s="23" t="s">
        <v>142</v>
      </c>
      <c r="AU158" s="23" t="s">
        <v>86</v>
      </c>
      <c r="AY158" s="23" t="s">
        <v>140</v>
      </c>
      <c r="BE158" s="231">
        <f>IF(N158="základní",J158,0)</f>
        <v>0</v>
      </c>
      <c r="BF158" s="231">
        <f>IF(N158="snížená",J158,0)</f>
        <v>0</v>
      </c>
      <c r="BG158" s="231">
        <f>IF(N158="zákl. přenesená",J158,0)</f>
        <v>0</v>
      </c>
      <c r="BH158" s="231">
        <f>IF(N158="sníž. přenesená",J158,0)</f>
        <v>0</v>
      </c>
      <c r="BI158" s="231">
        <f>IF(N158="nulová",J158,0)</f>
        <v>0</v>
      </c>
      <c r="BJ158" s="23" t="s">
        <v>24</v>
      </c>
      <c r="BK158" s="231">
        <f>ROUND(I158*H158,2)</f>
        <v>0</v>
      </c>
      <c r="BL158" s="23" t="s">
        <v>531</v>
      </c>
      <c r="BM158" s="23" t="s">
        <v>1376</v>
      </c>
    </row>
    <row r="159" s="1" customFormat="1">
      <c r="B159" s="45"/>
      <c r="C159" s="73"/>
      <c r="D159" s="232" t="s">
        <v>149</v>
      </c>
      <c r="E159" s="73"/>
      <c r="F159" s="233" t="s">
        <v>1377</v>
      </c>
      <c r="G159" s="73"/>
      <c r="H159" s="73"/>
      <c r="I159" s="190"/>
      <c r="J159" s="73"/>
      <c r="K159" s="73"/>
      <c r="L159" s="71"/>
      <c r="M159" s="234"/>
      <c r="N159" s="46"/>
      <c r="O159" s="46"/>
      <c r="P159" s="46"/>
      <c r="Q159" s="46"/>
      <c r="R159" s="46"/>
      <c r="S159" s="46"/>
      <c r="T159" s="94"/>
      <c r="AT159" s="23" t="s">
        <v>149</v>
      </c>
      <c r="AU159" s="23" t="s">
        <v>86</v>
      </c>
    </row>
    <row r="160" s="1" customFormat="1" ht="25.5" customHeight="1">
      <c r="B160" s="45"/>
      <c r="C160" s="220" t="s">
        <v>304</v>
      </c>
      <c r="D160" s="220" t="s">
        <v>142</v>
      </c>
      <c r="E160" s="221" t="s">
        <v>1378</v>
      </c>
      <c r="F160" s="222" t="s">
        <v>1379</v>
      </c>
      <c r="G160" s="223" t="s">
        <v>225</v>
      </c>
      <c r="H160" s="224">
        <v>5</v>
      </c>
      <c r="I160" s="225"/>
      <c r="J160" s="226">
        <f>ROUND(I160*H160,2)</f>
        <v>0</v>
      </c>
      <c r="K160" s="222" t="s">
        <v>146</v>
      </c>
      <c r="L160" s="71"/>
      <c r="M160" s="227" t="s">
        <v>22</v>
      </c>
      <c r="N160" s="228" t="s">
        <v>47</v>
      </c>
      <c r="O160" s="46"/>
      <c r="P160" s="229">
        <f>O160*H160</f>
        <v>0</v>
      </c>
      <c r="Q160" s="229">
        <v>0.0076</v>
      </c>
      <c r="R160" s="229">
        <f>Q160*H160</f>
        <v>0.037999999999999999</v>
      </c>
      <c r="S160" s="229">
        <v>0</v>
      </c>
      <c r="T160" s="230">
        <f>S160*H160</f>
        <v>0</v>
      </c>
      <c r="AR160" s="23" t="s">
        <v>531</v>
      </c>
      <c r="AT160" s="23" t="s">
        <v>142</v>
      </c>
      <c r="AU160" s="23" t="s">
        <v>86</v>
      </c>
      <c r="AY160" s="23" t="s">
        <v>140</v>
      </c>
      <c r="BE160" s="231">
        <f>IF(N160="základní",J160,0)</f>
        <v>0</v>
      </c>
      <c r="BF160" s="231">
        <f>IF(N160="snížená",J160,0)</f>
        <v>0</v>
      </c>
      <c r="BG160" s="231">
        <f>IF(N160="zákl. přenesená",J160,0)</f>
        <v>0</v>
      </c>
      <c r="BH160" s="231">
        <f>IF(N160="sníž. přenesená",J160,0)</f>
        <v>0</v>
      </c>
      <c r="BI160" s="231">
        <f>IF(N160="nulová",J160,0)</f>
        <v>0</v>
      </c>
      <c r="BJ160" s="23" t="s">
        <v>24</v>
      </c>
      <c r="BK160" s="231">
        <f>ROUND(I160*H160,2)</f>
        <v>0</v>
      </c>
      <c r="BL160" s="23" t="s">
        <v>531</v>
      </c>
      <c r="BM160" s="23" t="s">
        <v>1380</v>
      </c>
    </row>
    <row r="161" s="11" customFormat="1">
      <c r="B161" s="235"/>
      <c r="C161" s="236"/>
      <c r="D161" s="232" t="s">
        <v>151</v>
      </c>
      <c r="E161" s="237" t="s">
        <v>22</v>
      </c>
      <c r="F161" s="238" t="s">
        <v>170</v>
      </c>
      <c r="G161" s="236"/>
      <c r="H161" s="239">
        <v>5</v>
      </c>
      <c r="I161" s="240"/>
      <c r="J161" s="236"/>
      <c r="K161" s="236"/>
      <c r="L161" s="241"/>
      <c r="M161" s="242"/>
      <c r="N161" s="243"/>
      <c r="O161" s="243"/>
      <c r="P161" s="243"/>
      <c r="Q161" s="243"/>
      <c r="R161" s="243"/>
      <c r="S161" s="243"/>
      <c r="T161" s="244"/>
      <c r="AT161" s="245" t="s">
        <v>151</v>
      </c>
      <c r="AU161" s="245" t="s">
        <v>86</v>
      </c>
      <c r="AV161" s="11" t="s">
        <v>86</v>
      </c>
      <c r="AW161" s="11" t="s">
        <v>39</v>
      </c>
      <c r="AX161" s="11" t="s">
        <v>76</v>
      </c>
      <c r="AY161" s="245" t="s">
        <v>140</v>
      </c>
    </row>
    <row r="162" s="12" customFormat="1">
      <c r="B162" s="246"/>
      <c r="C162" s="247"/>
      <c r="D162" s="232" t="s">
        <v>151</v>
      </c>
      <c r="E162" s="248" t="s">
        <v>22</v>
      </c>
      <c r="F162" s="249" t="s">
        <v>158</v>
      </c>
      <c r="G162" s="247"/>
      <c r="H162" s="250">
        <v>5</v>
      </c>
      <c r="I162" s="251"/>
      <c r="J162" s="247"/>
      <c r="K162" s="247"/>
      <c r="L162" s="252"/>
      <c r="M162" s="253"/>
      <c r="N162" s="254"/>
      <c r="O162" s="254"/>
      <c r="P162" s="254"/>
      <c r="Q162" s="254"/>
      <c r="R162" s="254"/>
      <c r="S162" s="254"/>
      <c r="T162" s="255"/>
      <c r="AT162" s="256" t="s">
        <v>151</v>
      </c>
      <c r="AU162" s="256" t="s">
        <v>86</v>
      </c>
      <c r="AV162" s="12" t="s">
        <v>147</v>
      </c>
      <c r="AW162" s="12" t="s">
        <v>39</v>
      </c>
      <c r="AX162" s="12" t="s">
        <v>24</v>
      </c>
      <c r="AY162" s="256" t="s">
        <v>140</v>
      </c>
    </row>
    <row r="163" s="1" customFormat="1" ht="38.25" customHeight="1">
      <c r="B163" s="45"/>
      <c r="C163" s="220" t="s">
        <v>310</v>
      </c>
      <c r="D163" s="220" t="s">
        <v>142</v>
      </c>
      <c r="E163" s="221" t="s">
        <v>1381</v>
      </c>
      <c r="F163" s="222" t="s">
        <v>1382</v>
      </c>
      <c r="G163" s="223" t="s">
        <v>166</v>
      </c>
      <c r="H163" s="224">
        <v>40</v>
      </c>
      <c r="I163" s="225"/>
      <c r="J163" s="226">
        <f>ROUND(I163*H163,2)</f>
        <v>0</v>
      </c>
      <c r="K163" s="222" t="s">
        <v>146</v>
      </c>
      <c r="L163" s="71"/>
      <c r="M163" s="227" t="s">
        <v>22</v>
      </c>
      <c r="N163" s="228" t="s">
        <v>47</v>
      </c>
      <c r="O163" s="46"/>
      <c r="P163" s="229">
        <f>O163*H163</f>
        <v>0</v>
      </c>
      <c r="Q163" s="229">
        <v>0.00012239999999999999</v>
      </c>
      <c r="R163" s="229">
        <f>Q163*H163</f>
        <v>0.0048959999999999993</v>
      </c>
      <c r="S163" s="229">
        <v>0</v>
      </c>
      <c r="T163" s="230">
        <f>S163*H163</f>
        <v>0</v>
      </c>
      <c r="AR163" s="23" t="s">
        <v>531</v>
      </c>
      <c r="AT163" s="23" t="s">
        <v>142</v>
      </c>
      <c r="AU163" s="23" t="s">
        <v>86</v>
      </c>
      <c r="AY163" s="23" t="s">
        <v>140</v>
      </c>
      <c r="BE163" s="231">
        <f>IF(N163="základní",J163,0)</f>
        <v>0</v>
      </c>
      <c r="BF163" s="231">
        <f>IF(N163="snížená",J163,0)</f>
        <v>0</v>
      </c>
      <c r="BG163" s="231">
        <f>IF(N163="zákl. přenesená",J163,0)</f>
        <v>0</v>
      </c>
      <c r="BH163" s="231">
        <f>IF(N163="sníž. přenesená",J163,0)</f>
        <v>0</v>
      </c>
      <c r="BI163" s="231">
        <f>IF(N163="nulová",J163,0)</f>
        <v>0</v>
      </c>
      <c r="BJ163" s="23" t="s">
        <v>24</v>
      </c>
      <c r="BK163" s="231">
        <f>ROUND(I163*H163,2)</f>
        <v>0</v>
      </c>
      <c r="BL163" s="23" t="s">
        <v>531</v>
      </c>
      <c r="BM163" s="23" t="s">
        <v>1383</v>
      </c>
    </row>
    <row r="164" s="11" customFormat="1">
      <c r="B164" s="235"/>
      <c r="C164" s="236"/>
      <c r="D164" s="232" t="s">
        <v>151</v>
      </c>
      <c r="E164" s="237" t="s">
        <v>22</v>
      </c>
      <c r="F164" s="238" t="s">
        <v>1384</v>
      </c>
      <c r="G164" s="236"/>
      <c r="H164" s="239">
        <v>40</v>
      </c>
      <c r="I164" s="240"/>
      <c r="J164" s="236"/>
      <c r="K164" s="236"/>
      <c r="L164" s="241"/>
      <c r="M164" s="242"/>
      <c r="N164" s="243"/>
      <c r="O164" s="243"/>
      <c r="P164" s="243"/>
      <c r="Q164" s="243"/>
      <c r="R164" s="243"/>
      <c r="S164" s="243"/>
      <c r="T164" s="244"/>
      <c r="AT164" s="245" t="s">
        <v>151</v>
      </c>
      <c r="AU164" s="245" t="s">
        <v>86</v>
      </c>
      <c r="AV164" s="11" t="s">
        <v>86</v>
      </c>
      <c r="AW164" s="11" t="s">
        <v>39</v>
      </c>
      <c r="AX164" s="11" t="s">
        <v>76</v>
      </c>
      <c r="AY164" s="245" t="s">
        <v>140</v>
      </c>
    </row>
    <row r="165" s="12" customFormat="1">
      <c r="B165" s="246"/>
      <c r="C165" s="247"/>
      <c r="D165" s="232" t="s">
        <v>151</v>
      </c>
      <c r="E165" s="248" t="s">
        <v>22</v>
      </c>
      <c r="F165" s="249" t="s">
        <v>158</v>
      </c>
      <c r="G165" s="247"/>
      <c r="H165" s="250">
        <v>40</v>
      </c>
      <c r="I165" s="251"/>
      <c r="J165" s="247"/>
      <c r="K165" s="247"/>
      <c r="L165" s="252"/>
      <c r="M165" s="253"/>
      <c r="N165" s="254"/>
      <c r="O165" s="254"/>
      <c r="P165" s="254"/>
      <c r="Q165" s="254"/>
      <c r="R165" s="254"/>
      <c r="S165" s="254"/>
      <c r="T165" s="255"/>
      <c r="AT165" s="256" t="s">
        <v>151</v>
      </c>
      <c r="AU165" s="256" t="s">
        <v>86</v>
      </c>
      <c r="AV165" s="12" t="s">
        <v>147</v>
      </c>
      <c r="AW165" s="12" t="s">
        <v>39</v>
      </c>
      <c r="AX165" s="12" t="s">
        <v>24</v>
      </c>
      <c r="AY165" s="256" t="s">
        <v>140</v>
      </c>
    </row>
    <row r="166" s="1" customFormat="1" ht="16.5" customHeight="1">
      <c r="B166" s="45"/>
      <c r="C166" s="257" t="s">
        <v>315</v>
      </c>
      <c r="D166" s="257" t="s">
        <v>240</v>
      </c>
      <c r="E166" s="258" t="s">
        <v>1385</v>
      </c>
      <c r="F166" s="259" t="s">
        <v>1386</v>
      </c>
      <c r="G166" s="260" t="s">
        <v>166</v>
      </c>
      <c r="H166" s="261">
        <v>40</v>
      </c>
      <c r="I166" s="262"/>
      <c r="J166" s="263">
        <f>ROUND(I166*H166,2)</f>
        <v>0</v>
      </c>
      <c r="K166" s="259" t="s">
        <v>146</v>
      </c>
      <c r="L166" s="264"/>
      <c r="M166" s="265" t="s">
        <v>22</v>
      </c>
      <c r="N166" s="266" t="s">
        <v>47</v>
      </c>
      <c r="O166" s="46"/>
      <c r="P166" s="229">
        <f>O166*H166</f>
        <v>0</v>
      </c>
      <c r="Q166" s="229">
        <v>2.0000000000000002E-05</v>
      </c>
      <c r="R166" s="229">
        <f>Q166*H166</f>
        <v>0.00080000000000000004</v>
      </c>
      <c r="S166" s="229">
        <v>0</v>
      </c>
      <c r="T166" s="230">
        <f>S166*H166</f>
        <v>0</v>
      </c>
      <c r="AR166" s="23" t="s">
        <v>897</v>
      </c>
      <c r="AT166" s="23" t="s">
        <v>240</v>
      </c>
      <c r="AU166" s="23" t="s">
        <v>86</v>
      </c>
      <c r="AY166" s="23" t="s">
        <v>140</v>
      </c>
      <c r="BE166" s="231">
        <f>IF(N166="základní",J166,0)</f>
        <v>0</v>
      </c>
      <c r="BF166" s="231">
        <f>IF(N166="snížená",J166,0)</f>
        <v>0</v>
      </c>
      <c r="BG166" s="231">
        <f>IF(N166="zákl. přenesená",J166,0)</f>
        <v>0</v>
      </c>
      <c r="BH166" s="231">
        <f>IF(N166="sníž. přenesená",J166,0)</f>
        <v>0</v>
      </c>
      <c r="BI166" s="231">
        <f>IF(N166="nulová",J166,0)</f>
        <v>0</v>
      </c>
      <c r="BJ166" s="23" t="s">
        <v>24</v>
      </c>
      <c r="BK166" s="231">
        <f>ROUND(I166*H166,2)</f>
        <v>0</v>
      </c>
      <c r="BL166" s="23" t="s">
        <v>897</v>
      </c>
      <c r="BM166" s="23" t="s">
        <v>1387</v>
      </c>
    </row>
    <row r="167" s="1" customFormat="1">
      <c r="B167" s="45"/>
      <c r="C167" s="73"/>
      <c r="D167" s="232" t="s">
        <v>837</v>
      </c>
      <c r="E167" s="73"/>
      <c r="F167" s="233" t="s">
        <v>1388</v>
      </c>
      <c r="G167" s="73"/>
      <c r="H167" s="73"/>
      <c r="I167" s="190"/>
      <c r="J167" s="73"/>
      <c r="K167" s="73"/>
      <c r="L167" s="71"/>
      <c r="M167" s="234"/>
      <c r="N167" s="46"/>
      <c r="O167" s="46"/>
      <c r="P167" s="46"/>
      <c r="Q167" s="46"/>
      <c r="R167" s="46"/>
      <c r="S167" s="46"/>
      <c r="T167" s="94"/>
      <c r="AT167" s="23" t="s">
        <v>837</v>
      </c>
      <c r="AU167" s="23" t="s">
        <v>86</v>
      </c>
    </row>
    <row r="168" s="1" customFormat="1" ht="25.5" customHeight="1">
      <c r="B168" s="45"/>
      <c r="C168" s="220" t="s">
        <v>326</v>
      </c>
      <c r="D168" s="220" t="s">
        <v>142</v>
      </c>
      <c r="E168" s="221" t="s">
        <v>1389</v>
      </c>
      <c r="F168" s="222" t="s">
        <v>1390</v>
      </c>
      <c r="G168" s="223" t="s">
        <v>166</v>
      </c>
      <c r="H168" s="224">
        <v>40</v>
      </c>
      <c r="I168" s="225"/>
      <c r="J168" s="226">
        <f>ROUND(I168*H168,2)</f>
        <v>0</v>
      </c>
      <c r="K168" s="222" t="s">
        <v>146</v>
      </c>
      <c r="L168" s="71"/>
      <c r="M168" s="227" t="s">
        <v>22</v>
      </c>
      <c r="N168" s="228" t="s">
        <v>47</v>
      </c>
      <c r="O168" s="46"/>
      <c r="P168" s="229">
        <f>O168*H168</f>
        <v>0</v>
      </c>
      <c r="Q168" s="229">
        <v>0</v>
      </c>
      <c r="R168" s="229">
        <f>Q168*H168</f>
        <v>0</v>
      </c>
      <c r="S168" s="229">
        <v>0</v>
      </c>
      <c r="T168" s="230">
        <f>S168*H168</f>
        <v>0</v>
      </c>
      <c r="AR168" s="23" t="s">
        <v>531</v>
      </c>
      <c r="AT168" s="23" t="s">
        <v>142</v>
      </c>
      <c r="AU168" s="23" t="s">
        <v>86</v>
      </c>
      <c r="AY168" s="23" t="s">
        <v>140</v>
      </c>
      <c r="BE168" s="231">
        <f>IF(N168="základní",J168,0)</f>
        <v>0</v>
      </c>
      <c r="BF168" s="231">
        <f>IF(N168="snížená",J168,0)</f>
        <v>0</v>
      </c>
      <c r="BG168" s="231">
        <f>IF(N168="zákl. přenesená",J168,0)</f>
        <v>0</v>
      </c>
      <c r="BH168" s="231">
        <f>IF(N168="sníž. přenesená",J168,0)</f>
        <v>0</v>
      </c>
      <c r="BI168" s="231">
        <f>IF(N168="nulová",J168,0)</f>
        <v>0</v>
      </c>
      <c r="BJ168" s="23" t="s">
        <v>24</v>
      </c>
      <c r="BK168" s="231">
        <f>ROUND(I168*H168,2)</f>
        <v>0</v>
      </c>
      <c r="BL168" s="23" t="s">
        <v>531</v>
      </c>
      <c r="BM168" s="23" t="s">
        <v>1391</v>
      </c>
    </row>
    <row r="169" s="11" customFormat="1">
      <c r="B169" s="235"/>
      <c r="C169" s="236"/>
      <c r="D169" s="232" t="s">
        <v>151</v>
      </c>
      <c r="E169" s="237" t="s">
        <v>22</v>
      </c>
      <c r="F169" s="238" t="s">
        <v>1384</v>
      </c>
      <c r="G169" s="236"/>
      <c r="H169" s="239">
        <v>40</v>
      </c>
      <c r="I169" s="240"/>
      <c r="J169" s="236"/>
      <c r="K169" s="236"/>
      <c r="L169" s="241"/>
      <c r="M169" s="242"/>
      <c r="N169" s="243"/>
      <c r="O169" s="243"/>
      <c r="P169" s="243"/>
      <c r="Q169" s="243"/>
      <c r="R169" s="243"/>
      <c r="S169" s="243"/>
      <c r="T169" s="244"/>
      <c r="AT169" s="245" t="s">
        <v>151</v>
      </c>
      <c r="AU169" s="245" t="s">
        <v>86</v>
      </c>
      <c r="AV169" s="11" t="s">
        <v>86</v>
      </c>
      <c r="AW169" s="11" t="s">
        <v>39</v>
      </c>
      <c r="AX169" s="11" t="s">
        <v>76</v>
      </c>
      <c r="AY169" s="245" t="s">
        <v>140</v>
      </c>
    </row>
    <row r="170" s="12" customFormat="1">
      <c r="B170" s="246"/>
      <c r="C170" s="247"/>
      <c r="D170" s="232" t="s">
        <v>151</v>
      </c>
      <c r="E170" s="248" t="s">
        <v>22</v>
      </c>
      <c r="F170" s="249" t="s">
        <v>158</v>
      </c>
      <c r="G170" s="247"/>
      <c r="H170" s="250">
        <v>40</v>
      </c>
      <c r="I170" s="251"/>
      <c r="J170" s="247"/>
      <c r="K170" s="247"/>
      <c r="L170" s="252"/>
      <c r="M170" s="253"/>
      <c r="N170" s="254"/>
      <c r="O170" s="254"/>
      <c r="P170" s="254"/>
      <c r="Q170" s="254"/>
      <c r="R170" s="254"/>
      <c r="S170" s="254"/>
      <c r="T170" s="255"/>
      <c r="AT170" s="256" t="s">
        <v>151</v>
      </c>
      <c r="AU170" s="256" t="s">
        <v>86</v>
      </c>
      <c r="AV170" s="12" t="s">
        <v>147</v>
      </c>
      <c r="AW170" s="12" t="s">
        <v>39</v>
      </c>
      <c r="AX170" s="12" t="s">
        <v>24</v>
      </c>
      <c r="AY170" s="256" t="s">
        <v>140</v>
      </c>
    </row>
    <row r="171" s="1" customFormat="1" ht="25.5" customHeight="1">
      <c r="B171" s="45"/>
      <c r="C171" s="257" t="s">
        <v>331</v>
      </c>
      <c r="D171" s="257" t="s">
        <v>240</v>
      </c>
      <c r="E171" s="258" t="s">
        <v>1392</v>
      </c>
      <c r="F171" s="259" t="s">
        <v>1393</v>
      </c>
      <c r="G171" s="260" t="s">
        <v>166</v>
      </c>
      <c r="H171" s="261">
        <v>42</v>
      </c>
      <c r="I171" s="262"/>
      <c r="J171" s="263">
        <f>ROUND(I171*H171,2)</f>
        <v>0</v>
      </c>
      <c r="K171" s="259" t="s">
        <v>146</v>
      </c>
      <c r="L171" s="264"/>
      <c r="M171" s="265" t="s">
        <v>22</v>
      </c>
      <c r="N171" s="266" t="s">
        <v>47</v>
      </c>
      <c r="O171" s="46"/>
      <c r="P171" s="229">
        <f>O171*H171</f>
        <v>0</v>
      </c>
      <c r="Q171" s="229">
        <v>0.00068999999999999997</v>
      </c>
      <c r="R171" s="229">
        <f>Q171*H171</f>
        <v>0.028979999999999999</v>
      </c>
      <c r="S171" s="229">
        <v>0</v>
      </c>
      <c r="T171" s="230">
        <f>S171*H171</f>
        <v>0</v>
      </c>
      <c r="AR171" s="23" t="s">
        <v>897</v>
      </c>
      <c r="AT171" s="23" t="s">
        <v>240</v>
      </c>
      <c r="AU171" s="23" t="s">
        <v>86</v>
      </c>
      <c r="AY171" s="23" t="s">
        <v>140</v>
      </c>
      <c r="BE171" s="231">
        <f>IF(N171="základní",J171,0)</f>
        <v>0</v>
      </c>
      <c r="BF171" s="231">
        <f>IF(N171="snížená",J171,0)</f>
        <v>0</v>
      </c>
      <c r="BG171" s="231">
        <f>IF(N171="zákl. přenesená",J171,0)</f>
        <v>0</v>
      </c>
      <c r="BH171" s="231">
        <f>IF(N171="sníž. přenesená",J171,0)</f>
        <v>0</v>
      </c>
      <c r="BI171" s="231">
        <f>IF(N171="nulová",J171,0)</f>
        <v>0</v>
      </c>
      <c r="BJ171" s="23" t="s">
        <v>24</v>
      </c>
      <c r="BK171" s="231">
        <f>ROUND(I171*H171,2)</f>
        <v>0</v>
      </c>
      <c r="BL171" s="23" t="s">
        <v>897</v>
      </c>
      <c r="BM171" s="23" t="s">
        <v>1394</v>
      </c>
    </row>
    <row r="172" s="1" customFormat="1">
      <c r="B172" s="45"/>
      <c r="C172" s="73"/>
      <c r="D172" s="232" t="s">
        <v>837</v>
      </c>
      <c r="E172" s="73"/>
      <c r="F172" s="233" t="s">
        <v>1395</v>
      </c>
      <c r="G172" s="73"/>
      <c r="H172" s="73"/>
      <c r="I172" s="190"/>
      <c r="J172" s="73"/>
      <c r="K172" s="73"/>
      <c r="L172" s="71"/>
      <c r="M172" s="234"/>
      <c r="N172" s="46"/>
      <c r="O172" s="46"/>
      <c r="P172" s="46"/>
      <c r="Q172" s="46"/>
      <c r="R172" s="46"/>
      <c r="S172" s="46"/>
      <c r="T172" s="94"/>
      <c r="AT172" s="23" t="s">
        <v>837</v>
      </c>
      <c r="AU172" s="23" t="s">
        <v>86</v>
      </c>
    </row>
    <row r="173" s="11" customFormat="1">
      <c r="B173" s="235"/>
      <c r="C173" s="236"/>
      <c r="D173" s="232" t="s">
        <v>151</v>
      </c>
      <c r="E173" s="236"/>
      <c r="F173" s="238" t="s">
        <v>1396</v>
      </c>
      <c r="G173" s="236"/>
      <c r="H173" s="239">
        <v>42</v>
      </c>
      <c r="I173" s="240"/>
      <c r="J173" s="236"/>
      <c r="K173" s="236"/>
      <c r="L173" s="241"/>
      <c r="M173" s="242"/>
      <c r="N173" s="243"/>
      <c r="O173" s="243"/>
      <c r="P173" s="243"/>
      <c r="Q173" s="243"/>
      <c r="R173" s="243"/>
      <c r="S173" s="243"/>
      <c r="T173" s="244"/>
      <c r="AT173" s="245" t="s">
        <v>151</v>
      </c>
      <c r="AU173" s="245" t="s">
        <v>86</v>
      </c>
      <c r="AV173" s="11" t="s">
        <v>86</v>
      </c>
      <c r="AW173" s="11" t="s">
        <v>6</v>
      </c>
      <c r="AX173" s="11" t="s">
        <v>24</v>
      </c>
      <c r="AY173" s="245" t="s">
        <v>140</v>
      </c>
    </row>
    <row r="174" s="1" customFormat="1" ht="38.25" customHeight="1">
      <c r="B174" s="45"/>
      <c r="C174" s="220" t="s">
        <v>339</v>
      </c>
      <c r="D174" s="220" t="s">
        <v>142</v>
      </c>
      <c r="E174" s="221" t="s">
        <v>1397</v>
      </c>
      <c r="F174" s="222" t="s">
        <v>1398</v>
      </c>
      <c r="G174" s="223" t="s">
        <v>166</v>
      </c>
      <c r="H174" s="224">
        <v>42.856999999999999</v>
      </c>
      <c r="I174" s="225"/>
      <c r="J174" s="226">
        <f>ROUND(I174*H174,2)</f>
        <v>0</v>
      </c>
      <c r="K174" s="222" t="s">
        <v>146</v>
      </c>
      <c r="L174" s="71"/>
      <c r="M174" s="227" t="s">
        <v>22</v>
      </c>
      <c r="N174" s="228" t="s">
        <v>47</v>
      </c>
      <c r="O174" s="46"/>
      <c r="P174" s="229">
        <f>O174*H174</f>
        <v>0</v>
      </c>
      <c r="Q174" s="229">
        <v>0</v>
      </c>
      <c r="R174" s="229">
        <f>Q174*H174</f>
        <v>0</v>
      </c>
      <c r="S174" s="229">
        <v>0</v>
      </c>
      <c r="T174" s="230">
        <f>S174*H174</f>
        <v>0</v>
      </c>
      <c r="AR174" s="23" t="s">
        <v>531</v>
      </c>
      <c r="AT174" s="23" t="s">
        <v>142</v>
      </c>
      <c r="AU174" s="23" t="s">
        <v>86</v>
      </c>
      <c r="AY174" s="23" t="s">
        <v>140</v>
      </c>
      <c r="BE174" s="231">
        <f>IF(N174="základní",J174,0)</f>
        <v>0</v>
      </c>
      <c r="BF174" s="231">
        <f>IF(N174="snížená",J174,0)</f>
        <v>0</v>
      </c>
      <c r="BG174" s="231">
        <f>IF(N174="zákl. přenesená",J174,0)</f>
        <v>0</v>
      </c>
      <c r="BH174" s="231">
        <f>IF(N174="sníž. přenesená",J174,0)</f>
        <v>0</v>
      </c>
      <c r="BI174" s="231">
        <f>IF(N174="nulová",J174,0)</f>
        <v>0</v>
      </c>
      <c r="BJ174" s="23" t="s">
        <v>24</v>
      </c>
      <c r="BK174" s="231">
        <f>ROUND(I174*H174,2)</f>
        <v>0</v>
      </c>
      <c r="BL174" s="23" t="s">
        <v>531</v>
      </c>
      <c r="BM174" s="23" t="s">
        <v>1399</v>
      </c>
    </row>
    <row r="175" s="1" customFormat="1" ht="38.25" customHeight="1">
      <c r="B175" s="45"/>
      <c r="C175" s="220" t="s">
        <v>275</v>
      </c>
      <c r="D175" s="220" t="s">
        <v>142</v>
      </c>
      <c r="E175" s="221" t="s">
        <v>1400</v>
      </c>
      <c r="F175" s="222" t="s">
        <v>1401</v>
      </c>
      <c r="G175" s="223" t="s">
        <v>173</v>
      </c>
      <c r="H175" s="224">
        <v>15</v>
      </c>
      <c r="I175" s="225"/>
      <c r="J175" s="226">
        <f>ROUND(I175*H175,2)</f>
        <v>0</v>
      </c>
      <c r="K175" s="222" t="s">
        <v>146</v>
      </c>
      <c r="L175" s="71"/>
      <c r="M175" s="227" t="s">
        <v>22</v>
      </c>
      <c r="N175" s="228" t="s">
        <v>47</v>
      </c>
      <c r="O175" s="46"/>
      <c r="P175" s="229">
        <f>O175*H175</f>
        <v>0</v>
      </c>
      <c r="Q175" s="229">
        <v>0</v>
      </c>
      <c r="R175" s="229">
        <f>Q175*H175</f>
        <v>0</v>
      </c>
      <c r="S175" s="229">
        <v>0</v>
      </c>
      <c r="T175" s="230">
        <f>S175*H175</f>
        <v>0</v>
      </c>
      <c r="AR175" s="23" t="s">
        <v>531</v>
      </c>
      <c r="AT175" s="23" t="s">
        <v>142</v>
      </c>
      <c r="AU175" s="23" t="s">
        <v>86</v>
      </c>
      <c r="AY175" s="23" t="s">
        <v>140</v>
      </c>
      <c r="BE175" s="231">
        <f>IF(N175="základní",J175,0)</f>
        <v>0</v>
      </c>
      <c r="BF175" s="231">
        <f>IF(N175="snížená",J175,0)</f>
        <v>0</v>
      </c>
      <c r="BG175" s="231">
        <f>IF(N175="zákl. přenesená",J175,0)</f>
        <v>0</v>
      </c>
      <c r="BH175" s="231">
        <f>IF(N175="sníž. přenesená",J175,0)</f>
        <v>0</v>
      </c>
      <c r="BI175" s="231">
        <f>IF(N175="nulová",J175,0)</f>
        <v>0</v>
      </c>
      <c r="BJ175" s="23" t="s">
        <v>24</v>
      </c>
      <c r="BK175" s="231">
        <f>ROUND(I175*H175,2)</f>
        <v>0</v>
      </c>
      <c r="BL175" s="23" t="s">
        <v>531</v>
      </c>
      <c r="BM175" s="23" t="s">
        <v>1402</v>
      </c>
    </row>
    <row r="176" s="1" customFormat="1">
      <c r="B176" s="45"/>
      <c r="C176" s="73"/>
      <c r="D176" s="232" t="s">
        <v>149</v>
      </c>
      <c r="E176" s="73"/>
      <c r="F176" s="233" t="s">
        <v>1403</v>
      </c>
      <c r="G176" s="73"/>
      <c r="H176" s="73"/>
      <c r="I176" s="190"/>
      <c r="J176" s="73"/>
      <c r="K176" s="73"/>
      <c r="L176" s="71"/>
      <c r="M176" s="234"/>
      <c r="N176" s="46"/>
      <c r="O176" s="46"/>
      <c r="P176" s="46"/>
      <c r="Q176" s="46"/>
      <c r="R176" s="46"/>
      <c r="S176" s="46"/>
      <c r="T176" s="94"/>
      <c r="AT176" s="23" t="s">
        <v>149</v>
      </c>
      <c r="AU176" s="23" t="s">
        <v>86</v>
      </c>
    </row>
    <row r="177" s="11" customFormat="1">
      <c r="B177" s="235"/>
      <c r="C177" s="236"/>
      <c r="D177" s="232" t="s">
        <v>151</v>
      </c>
      <c r="E177" s="237" t="s">
        <v>22</v>
      </c>
      <c r="F177" s="238" t="s">
        <v>1404</v>
      </c>
      <c r="G177" s="236"/>
      <c r="H177" s="239">
        <v>15</v>
      </c>
      <c r="I177" s="240"/>
      <c r="J177" s="236"/>
      <c r="K177" s="236"/>
      <c r="L177" s="241"/>
      <c r="M177" s="242"/>
      <c r="N177" s="243"/>
      <c r="O177" s="243"/>
      <c r="P177" s="243"/>
      <c r="Q177" s="243"/>
      <c r="R177" s="243"/>
      <c r="S177" s="243"/>
      <c r="T177" s="244"/>
      <c r="AT177" s="245" t="s">
        <v>151</v>
      </c>
      <c r="AU177" s="245" t="s">
        <v>86</v>
      </c>
      <c r="AV177" s="11" t="s">
        <v>86</v>
      </c>
      <c r="AW177" s="11" t="s">
        <v>39</v>
      </c>
      <c r="AX177" s="11" t="s">
        <v>76</v>
      </c>
      <c r="AY177" s="245" t="s">
        <v>140</v>
      </c>
    </row>
    <row r="178" s="12" customFormat="1">
      <c r="B178" s="246"/>
      <c r="C178" s="247"/>
      <c r="D178" s="232" t="s">
        <v>151</v>
      </c>
      <c r="E178" s="248" t="s">
        <v>22</v>
      </c>
      <c r="F178" s="249" t="s">
        <v>158</v>
      </c>
      <c r="G178" s="247"/>
      <c r="H178" s="250">
        <v>15</v>
      </c>
      <c r="I178" s="251"/>
      <c r="J178" s="247"/>
      <c r="K178" s="247"/>
      <c r="L178" s="252"/>
      <c r="M178" s="253"/>
      <c r="N178" s="254"/>
      <c r="O178" s="254"/>
      <c r="P178" s="254"/>
      <c r="Q178" s="254"/>
      <c r="R178" s="254"/>
      <c r="S178" s="254"/>
      <c r="T178" s="255"/>
      <c r="AT178" s="256" t="s">
        <v>151</v>
      </c>
      <c r="AU178" s="256" t="s">
        <v>86</v>
      </c>
      <c r="AV178" s="12" t="s">
        <v>147</v>
      </c>
      <c r="AW178" s="12" t="s">
        <v>39</v>
      </c>
      <c r="AX178" s="12" t="s">
        <v>24</v>
      </c>
      <c r="AY178" s="256" t="s">
        <v>140</v>
      </c>
    </row>
    <row r="179" s="1" customFormat="1" ht="38.25" customHeight="1">
      <c r="B179" s="45"/>
      <c r="C179" s="220" t="s">
        <v>349</v>
      </c>
      <c r="D179" s="220" t="s">
        <v>142</v>
      </c>
      <c r="E179" s="221" t="s">
        <v>1405</v>
      </c>
      <c r="F179" s="222" t="s">
        <v>1406</v>
      </c>
      <c r="G179" s="223" t="s">
        <v>173</v>
      </c>
      <c r="H179" s="224">
        <v>435</v>
      </c>
      <c r="I179" s="225"/>
      <c r="J179" s="226">
        <f>ROUND(I179*H179,2)</f>
        <v>0</v>
      </c>
      <c r="K179" s="222" t="s">
        <v>146</v>
      </c>
      <c r="L179" s="71"/>
      <c r="M179" s="227" t="s">
        <v>22</v>
      </c>
      <c r="N179" s="228" t="s">
        <v>47</v>
      </c>
      <c r="O179" s="46"/>
      <c r="P179" s="229">
        <f>O179*H179</f>
        <v>0</v>
      </c>
      <c r="Q179" s="229">
        <v>0</v>
      </c>
      <c r="R179" s="229">
        <f>Q179*H179</f>
        <v>0</v>
      </c>
      <c r="S179" s="229">
        <v>0</v>
      </c>
      <c r="T179" s="230">
        <f>S179*H179</f>
        <v>0</v>
      </c>
      <c r="AR179" s="23" t="s">
        <v>531</v>
      </c>
      <c r="AT179" s="23" t="s">
        <v>142</v>
      </c>
      <c r="AU179" s="23" t="s">
        <v>86</v>
      </c>
      <c r="AY179" s="23" t="s">
        <v>140</v>
      </c>
      <c r="BE179" s="231">
        <f>IF(N179="základní",J179,0)</f>
        <v>0</v>
      </c>
      <c r="BF179" s="231">
        <f>IF(N179="snížená",J179,0)</f>
        <v>0</v>
      </c>
      <c r="BG179" s="231">
        <f>IF(N179="zákl. přenesená",J179,0)</f>
        <v>0</v>
      </c>
      <c r="BH179" s="231">
        <f>IF(N179="sníž. přenesená",J179,0)</f>
        <v>0</v>
      </c>
      <c r="BI179" s="231">
        <f>IF(N179="nulová",J179,0)</f>
        <v>0</v>
      </c>
      <c r="BJ179" s="23" t="s">
        <v>24</v>
      </c>
      <c r="BK179" s="231">
        <f>ROUND(I179*H179,2)</f>
        <v>0</v>
      </c>
      <c r="BL179" s="23" t="s">
        <v>531</v>
      </c>
      <c r="BM179" s="23" t="s">
        <v>1407</v>
      </c>
    </row>
    <row r="180" s="1" customFormat="1">
      <c r="B180" s="45"/>
      <c r="C180" s="73"/>
      <c r="D180" s="232" t="s">
        <v>149</v>
      </c>
      <c r="E180" s="73"/>
      <c r="F180" s="233" t="s">
        <v>1403</v>
      </c>
      <c r="G180" s="73"/>
      <c r="H180" s="73"/>
      <c r="I180" s="190"/>
      <c r="J180" s="73"/>
      <c r="K180" s="73"/>
      <c r="L180" s="71"/>
      <c r="M180" s="234"/>
      <c r="N180" s="46"/>
      <c r="O180" s="46"/>
      <c r="P180" s="46"/>
      <c r="Q180" s="46"/>
      <c r="R180" s="46"/>
      <c r="S180" s="46"/>
      <c r="T180" s="94"/>
      <c r="AT180" s="23" t="s">
        <v>149</v>
      </c>
      <c r="AU180" s="23" t="s">
        <v>86</v>
      </c>
    </row>
    <row r="181" s="1" customFormat="1">
      <c r="B181" s="45"/>
      <c r="C181" s="73"/>
      <c r="D181" s="232" t="s">
        <v>837</v>
      </c>
      <c r="E181" s="73"/>
      <c r="F181" s="233" t="s">
        <v>1408</v>
      </c>
      <c r="G181" s="73"/>
      <c r="H181" s="73"/>
      <c r="I181" s="190"/>
      <c r="J181" s="73"/>
      <c r="K181" s="73"/>
      <c r="L181" s="71"/>
      <c r="M181" s="234"/>
      <c r="N181" s="46"/>
      <c r="O181" s="46"/>
      <c r="P181" s="46"/>
      <c r="Q181" s="46"/>
      <c r="R181" s="46"/>
      <c r="S181" s="46"/>
      <c r="T181" s="94"/>
      <c r="AT181" s="23" t="s">
        <v>837</v>
      </c>
      <c r="AU181" s="23" t="s">
        <v>86</v>
      </c>
    </row>
    <row r="182" s="11" customFormat="1">
      <c r="B182" s="235"/>
      <c r="C182" s="236"/>
      <c r="D182" s="232" t="s">
        <v>151</v>
      </c>
      <c r="E182" s="236"/>
      <c r="F182" s="238" t="s">
        <v>1409</v>
      </c>
      <c r="G182" s="236"/>
      <c r="H182" s="239">
        <v>435</v>
      </c>
      <c r="I182" s="240"/>
      <c r="J182" s="236"/>
      <c r="K182" s="236"/>
      <c r="L182" s="241"/>
      <c r="M182" s="242"/>
      <c r="N182" s="243"/>
      <c r="O182" s="243"/>
      <c r="P182" s="243"/>
      <c r="Q182" s="243"/>
      <c r="R182" s="243"/>
      <c r="S182" s="243"/>
      <c r="T182" s="244"/>
      <c r="AT182" s="245" t="s">
        <v>151</v>
      </c>
      <c r="AU182" s="245" t="s">
        <v>86</v>
      </c>
      <c r="AV182" s="11" t="s">
        <v>86</v>
      </c>
      <c r="AW182" s="11" t="s">
        <v>6</v>
      </c>
      <c r="AX182" s="11" t="s">
        <v>24</v>
      </c>
      <c r="AY182" s="245" t="s">
        <v>140</v>
      </c>
    </row>
    <row r="183" s="1" customFormat="1" ht="25.5" customHeight="1">
      <c r="B183" s="45"/>
      <c r="C183" s="220" t="s">
        <v>354</v>
      </c>
      <c r="D183" s="220" t="s">
        <v>142</v>
      </c>
      <c r="E183" s="221" t="s">
        <v>1410</v>
      </c>
      <c r="F183" s="222" t="s">
        <v>1411</v>
      </c>
      <c r="G183" s="223" t="s">
        <v>243</v>
      </c>
      <c r="H183" s="224">
        <v>0.20000000000000001</v>
      </c>
      <c r="I183" s="225"/>
      <c r="J183" s="226">
        <f>ROUND(I183*H183,2)</f>
        <v>0</v>
      </c>
      <c r="K183" s="222" t="s">
        <v>146</v>
      </c>
      <c r="L183" s="71"/>
      <c r="M183" s="227" t="s">
        <v>22</v>
      </c>
      <c r="N183" s="228" t="s">
        <v>47</v>
      </c>
      <c r="O183" s="46"/>
      <c r="P183" s="229">
        <f>O183*H183</f>
        <v>0</v>
      </c>
      <c r="Q183" s="229">
        <v>0</v>
      </c>
      <c r="R183" s="229">
        <f>Q183*H183</f>
        <v>0</v>
      </c>
      <c r="S183" s="229">
        <v>0</v>
      </c>
      <c r="T183" s="230">
        <f>S183*H183</f>
        <v>0</v>
      </c>
      <c r="AR183" s="23" t="s">
        <v>531</v>
      </c>
      <c r="AT183" s="23" t="s">
        <v>142</v>
      </c>
      <c r="AU183" s="23" t="s">
        <v>86</v>
      </c>
      <c r="AY183" s="23" t="s">
        <v>140</v>
      </c>
      <c r="BE183" s="231">
        <f>IF(N183="základní",J183,0)</f>
        <v>0</v>
      </c>
      <c r="BF183" s="231">
        <f>IF(N183="snížená",J183,0)</f>
        <v>0</v>
      </c>
      <c r="BG183" s="231">
        <f>IF(N183="zákl. přenesená",J183,0)</f>
        <v>0</v>
      </c>
      <c r="BH183" s="231">
        <f>IF(N183="sníž. přenesená",J183,0)</f>
        <v>0</v>
      </c>
      <c r="BI183" s="231">
        <f>IF(N183="nulová",J183,0)</f>
        <v>0</v>
      </c>
      <c r="BJ183" s="23" t="s">
        <v>24</v>
      </c>
      <c r="BK183" s="231">
        <f>ROUND(I183*H183,2)</f>
        <v>0</v>
      </c>
      <c r="BL183" s="23" t="s">
        <v>531</v>
      </c>
      <c r="BM183" s="23" t="s">
        <v>1412</v>
      </c>
    </row>
    <row r="184" s="1" customFormat="1">
      <c r="B184" s="45"/>
      <c r="C184" s="73"/>
      <c r="D184" s="232" t="s">
        <v>149</v>
      </c>
      <c r="E184" s="73"/>
      <c r="F184" s="233" t="s">
        <v>1403</v>
      </c>
      <c r="G184" s="73"/>
      <c r="H184" s="73"/>
      <c r="I184" s="190"/>
      <c r="J184" s="73"/>
      <c r="K184" s="73"/>
      <c r="L184" s="71"/>
      <c r="M184" s="234"/>
      <c r="N184" s="46"/>
      <c r="O184" s="46"/>
      <c r="P184" s="46"/>
      <c r="Q184" s="46"/>
      <c r="R184" s="46"/>
      <c r="S184" s="46"/>
      <c r="T184" s="94"/>
      <c r="AT184" s="23" t="s">
        <v>149</v>
      </c>
      <c r="AU184" s="23" t="s">
        <v>86</v>
      </c>
    </row>
    <row r="185" s="13" customFormat="1">
      <c r="B185" s="267"/>
      <c r="C185" s="268"/>
      <c r="D185" s="232" t="s">
        <v>151</v>
      </c>
      <c r="E185" s="269" t="s">
        <v>22</v>
      </c>
      <c r="F185" s="270" t="s">
        <v>1413</v>
      </c>
      <c r="G185" s="268"/>
      <c r="H185" s="269" t="s">
        <v>22</v>
      </c>
      <c r="I185" s="271"/>
      <c r="J185" s="268"/>
      <c r="K185" s="268"/>
      <c r="L185" s="272"/>
      <c r="M185" s="273"/>
      <c r="N185" s="274"/>
      <c r="O185" s="274"/>
      <c r="P185" s="274"/>
      <c r="Q185" s="274"/>
      <c r="R185" s="274"/>
      <c r="S185" s="274"/>
      <c r="T185" s="275"/>
      <c r="AT185" s="276" t="s">
        <v>151</v>
      </c>
      <c r="AU185" s="276" t="s">
        <v>86</v>
      </c>
      <c r="AV185" s="13" t="s">
        <v>24</v>
      </c>
      <c r="AW185" s="13" t="s">
        <v>39</v>
      </c>
      <c r="AX185" s="13" t="s">
        <v>76</v>
      </c>
      <c r="AY185" s="276" t="s">
        <v>140</v>
      </c>
    </row>
    <row r="186" s="11" customFormat="1">
      <c r="B186" s="235"/>
      <c r="C186" s="236"/>
      <c r="D186" s="232" t="s">
        <v>151</v>
      </c>
      <c r="E186" s="237" t="s">
        <v>22</v>
      </c>
      <c r="F186" s="238" t="s">
        <v>1286</v>
      </c>
      <c r="G186" s="236"/>
      <c r="H186" s="239">
        <v>0.10000000000000001</v>
      </c>
      <c r="I186" s="240"/>
      <c r="J186" s="236"/>
      <c r="K186" s="236"/>
      <c r="L186" s="241"/>
      <c r="M186" s="242"/>
      <c r="N186" s="243"/>
      <c r="O186" s="243"/>
      <c r="P186" s="243"/>
      <c r="Q186" s="243"/>
      <c r="R186" s="243"/>
      <c r="S186" s="243"/>
      <c r="T186" s="244"/>
      <c r="AT186" s="245" t="s">
        <v>151</v>
      </c>
      <c r="AU186" s="245" t="s">
        <v>86</v>
      </c>
      <c r="AV186" s="11" t="s">
        <v>86</v>
      </c>
      <c r="AW186" s="11" t="s">
        <v>39</v>
      </c>
      <c r="AX186" s="11" t="s">
        <v>76</v>
      </c>
      <c r="AY186" s="245" t="s">
        <v>140</v>
      </c>
    </row>
    <row r="187" s="13" customFormat="1">
      <c r="B187" s="267"/>
      <c r="C187" s="268"/>
      <c r="D187" s="232" t="s">
        <v>151</v>
      </c>
      <c r="E187" s="269" t="s">
        <v>22</v>
      </c>
      <c r="F187" s="270" t="s">
        <v>1414</v>
      </c>
      <c r="G187" s="268"/>
      <c r="H187" s="269" t="s">
        <v>22</v>
      </c>
      <c r="I187" s="271"/>
      <c r="J187" s="268"/>
      <c r="K187" s="268"/>
      <c r="L187" s="272"/>
      <c r="M187" s="273"/>
      <c r="N187" s="274"/>
      <c r="O187" s="274"/>
      <c r="P187" s="274"/>
      <c r="Q187" s="274"/>
      <c r="R187" s="274"/>
      <c r="S187" s="274"/>
      <c r="T187" s="275"/>
      <c r="AT187" s="276" t="s">
        <v>151</v>
      </c>
      <c r="AU187" s="276" t="s">
        <v>86</v>
      </c>
      <c r="AV187" s="13" t="s">
        <v>24</v>
      </c>
      <c r="AW187" s="13" t="s">
        <v>39</v>
      </c>
      <c r="AX187" s="13" t="s">
        <v>76</v>
      </c>
      <c r="AY187" s="276" t="s">
        <v>140</v>
      </c>
    </row>
    <row r="188" s="11" customFormat="1">
      <c r="B188" s="235"/>
      <c r="C188" s="236"/>
      <c r="D188" s="232" t="s">
        <v>151</v>
      </c>
      <c r="E188" s="237" t="s">
        <v>22</v>
      </c>
      <c r="F188" s="238" t="s">
        <v>1286</v>
      </c>
      <c r="G188" s="236"/>
      <c r="H188" s="239">
        <v>0.10000000000000001</v>
      </c>
      <c r="I188" s="240"/>
      <c r="J188" s="236"/>
      <c r="K188" s="236"/>
      <c r="L188" s="241"/>
      <c r="M188" s="242"/>
      <c r="N188" s="243"/>
      <c r="O188" s="243"/>
      <c r="P188" s="243"/>
      <c r="Q188" s="243"/>
      <c r="R188" s="243"/>
      <c r="S188" s="243"/>
      <c r="T188" s="244"/>
      <c r="AT188" s="245" t="s">
        <v>151</v>
      </c>
      <c r="AU188" s="245" t="s">
        <v>86</v>
      </c>
      <c r="AV188" s="11" t="s">
        <v>86</v>
      </c>
      <c r="AW188" s="11" t="s">
        <v>39</v>
      </c>
      <c r="AX188" s="11" t="s">
        <v>76</v>
      </c>
      <c r="AY188" s="245" t="s">
        <v>140</v>
      </c>
    </row>
    <row r="189" s="12" customFormat="1">
      <c r="B189" s="246"/>
      <c r="C189" s="247"/>
      <c r="D189" s="232" t="s">
        <v>151</v>
      </c>
      <c r="E189" s="248" t="s">
        <v>22</v>
      </c>
      <c r="F189" s="249" t="s">
        <v>158</v>
      </c>
      <c r="G189" s="247"/>
      <c r="H189" s="250">
        <v>0.20000000000000001</v>
      </c>
      <c r="I189" s="251"/>
      <c r="J189" s="247"/>
      <c r="K189" s="247"/>
      <c r="L189" s="252"/>
      <c r="M189" s="253"/>
      <c r="N189" s="254"/>
      <c r="O189" s="254"/>
      <c r="P189" s="254"/>
      <c r="Q189" s="254"/>
      <c r="R189" s="254"/>
      <c r="S189" s="254"/>
      <c r="T189" s="255"/>
      <c r="AT189" s="256" t="s">
        <v>151</v>
      </c>
      <c r="AU189" s="256" t="s">
        <v>86</v>
      </c>
      <c r="AV189" s="12" t="s">
        <v>147</v>
      </c>
      <c r="AW189" s="12" t="s">
        <v>39</v>
      </c>
      <c r="AX189" s="12" t="s">
        <v>24</v>
      </c>
      <c r="AY189" s="256" t="s">
        <v>140</v>
      </c>
    </row>
    <row r="190" s="1" customFormat="1" ht="25.5" customHeight="1">
      <c r="B190" s="45"/>
      <c r="C190" s="220" t="s">
        <v>359</v>
      </c>
      <c r="D190" s="220" t="s">
        <v>142</v>
      </c>
      <c r="E190" s="221" t="s">
        <v>1415</v>
      </c>
      <c r="F190" s="222" t="s">
        <v>1416</v>
      </c>
      <c r="G190" s="223" t="s">
        <v>243</v>
      </c>
      <c r="H190" s="224">
        <v>5.7999999999999998</v>
      </c>
      <c r="I190" s="225"/>
      <c r="J190" s="226">
        <f>ROUND(I190*H190,2)</f>
        <v>0</v>
      </c>
      <c r="K190" s="222" t="s">
        <v>146</v>
      </c>
      <c r="L190" s="71"/>
      <c r="M190" s="227" t="s">
        <v>22</v>
      </c>
      <c r="N190" s="228" t="s">
        <v>47</v>
      </c>
      <c r="O190" s="46"/>
      <c r="P190" s="229">
        <f>O190*H190</f>
        <v>0</v>
      </c>
      <c r="Q190" s="229">
        <v>0</v>
      </c>
      <c r="R190" s="229">
        <f>Q190*H190</f>
        <v>0</v>
      </c>
      <c r="S190" s="229">
        <v>0</v>
      </c>
      <c r="T190" s="230">
        <f>S190*H190</f>
        <v>0</v>
      </c>
      <c r="AR190" s="23" t="s">
        <v>531</v>
      </c>
      <c r="AT190" s="23" t="s">
        <v>142</v>
      </c>
      <c r="AU190" s="23" t="s">
        <v>86</v>
      </c>
      <c r="AY190" s="23" t="s">
        <v>140</v>
      </c>
      <c r="BE190" s="231">
        <f>IF(N190="základní",J190,0)</f>
        <v>0</v>
      </c>
      <c r="BF190" s="231">
        <f>IF(N190="snížená",J190,0)</f>
        <v>0</v>
      </c>
      <c r="BG190" s="231">
        <f>IF(N190="zákl. přenesená",J190,0)</f>
        <v>0</v>
      </c>
      <c r="BH190" s="231">
        <f>IF(N190="sníž. přenesená",J190,0)</f>
        <v>0</v>
      </c>
      <c r="BI190" s="231">
        <f>IF(N190="nulová",J190,0)</f>
        <v>0</v>
      </c>
      <c r="BJ190" s="23" t="s">
        <v>24</v>
      </c>
      <c r="BK190" s="231">
        <f>ROUND(I190*H190,2)</f>
        <v>0</v>
      </c>
      <c r="BL190" s="23" t="s">
        <v>531</v>
      </c>
      <c r="BM190" s="23" t="s">
        <v>1417</v>
      </c>
    </row>
    <row r="191" s="1" customFormat="1">
      <c r="B191" s="45"/>
      <c r="C191" s="73"/>
      <c r="D191" s="232" t="s">
        <v>149</v>
      </c>
      <c r="E191" s="73"/>
      <c r="F191" s="233" t="s">
        <v>1403</v>
      </c>
      <c r="G191" s="73"/>
      <c r="H191" s="73"/>
      <c r="I191" s="190"/>
      <c r="J191" s="73"/>
      <c r="K191" s="73"/>
      <c r="L191" s="71"/>
      <c r="M191" s="234"/>
      <c r="N191" s="46"/>
      <c r="O191" s="46"/>
      <c r="P191" s="46"/>
      <c r="Q191" s="46"/>
      <c r="R191" s="46"/>
      <c r="S191" s="46"/>
      <c r="T191" s="94"/>
      <c r="AT191" s="23" t="s">
        <v>149</v>
      </c>
      <c r="AU191" s="23" t="s">
        <v>86</v>
      </c>
    </row>
    <row r="192" s="1" customFormat="1">
      <c r="B192" s="45"/>
      <c r="C192" s="73"/>
      <c r="D192" s="232" t="s">
        <v>837</v>
      </c>
      <c r="E192" s="73"/>
      <c r="F192" s="233" t="s">
        <v>1418</v>
      </c>
      <c r="G192" s="73"/>
      <c r="H192" s="73"/>
      <c r="I192" s="190"/>
      <c r="J192" s="73"/>
      <c r="K192" s="73"/>
      <c r="L192" s="71"/>
      <c r="M192" s="234"/>
      <c r="N192" s="46"/>
      <c r="O192" s="46"/>
      <c r="P192" s="46"/>
      <c r="Q192" s="46"/>
      <c r="R192" s="46"/>
      <c r="S192" s="46"/>
      <c r="T192" s="94"/>
      <c r="AT192" s="23" t="s">
        <v>837</v>
      </c>
      <c r="AU192" s="23" t="s">
        <v>86</v>
      </c>
    </row>
    <row r="193" s="11" customFormat="1">
      <c r="B193" s="235"/>
      <c r="C193" s="236"/>
      <c r="D193" s="232" t="s">
        <v>151</v>
      </c>
      <c r="E193" s="236"/>
      <c r="F193" s="238" t="s">
        <v>1419</v>
      </c>
      <c r="G193" s="236"/>
      <c r="H193" s="239">
        <v>5.7999999999999998</v>
      </c>
      <c r="I193" s="240"/>
      <c r="J193" s="236"/>
      <c r="K193" s="236"/>
      <c r="L193" s="241"/>
      <c r="M193" s="242"/>
      <c r="N193" s="243"/>
      <c r="O193" s="243"/>
      <c r="P193" s="243"/>
      <c r="Q193" s="243"/>
      <c r="R193" s="243"/>
      <c r="S193" s="243"/>
      <c r="T193" s="244"/>
      <c r="AT193" s="245" t="s">
        <v>151</v>
      </c>
      <c r="AU193" s="245" t="s">
        <v>86</v>
      </c>
      <c r="AV193" s="11" t="s">
        <v>86</v>
      </c>
      <c r="AW193" s="11" t="s">
        <v>6</v>
      </c>
      <c r="AX193" s="11" t="s">
        <v>24</v>
      </c>
      <c r="AY193" s="245" t="s">
        <v>140</v>
      </c>
    </row>
    <row r="194" s="10" customFormat="1" ht="37.44" customHeight="1">
      <c r="B194" s="204"/>
      <c r="C194" s="205"/>
      <c r="D194" s="206" t="s">
        <v>75</v>
      </c>
      <c r="E194" s="207" t="s">
        <v>1420</v>
      </c>
      <c r="F194" s="207" t="s">
        <v>1421</v>
      </c>
      <c r="G194" s="205"/>
      <c r="H194" s="205"/>
      <c r="I194" s="208"/>
      <c r="J194" s="209">
        <f>BK194</f>
        <v>0</v>
      </c>
      <c r="K194" s="205"/>
      <c r="L194" s="210"/>
      <c r="M194" s="211"/>
      <c r="N194" s="212"/>
      <c r="O194" s="212"/>
      <c r="P194" s="213">
        <f>SUM(P195:P212)</f>
        <v>0</v>
      </c>
      <c r="Q194" s="212"/>
      <c r="R194" s="213">
        <f>SUM(R195:R212)</f>
        <v>0</v>
      </c>
      <c r="S194" s="212"/>
      <c r="T194" s="214">
        <f>SUM(T195:T212)</f>
        <v>0</v>
      </c>
      <c r="AR194" s="215" t="s">
        <v>147</v>
      </c>
      <c r="AT194" s="216" t="s">
        <v>75</v>
      </c>
      <c r="AU194" s="216" t="s">
        <v>76</v>
      </c>
      <c r="AY194" s="215" t="s">
        <v>140</v>
      </c>
      <c r="BK194" s="217">
        <f>SUM(BK195:BK212)</f>
        <v>0</v>
      </c>
    </row>
    <row r="195" s="1" customFormat="1" ht="16.5" customHeight="1">
      <c r="B195" s="45"/>
      <c r="C195" s="220" t="s">
        <v>365</v>
      </c>
      <c r="D195" s="220" t="s">
        <v>142</v>
      </c>
      <c r="E195" s="221" t="s">
        <v>1422</v>
      </c>
      <c r="F195" s="222" t="s">
        <v>1423</v>
      </c>
      <c r="G195" s="223" t="s">
        <v>180</v>
      </c>
      <c r="H195" s="224">
        <v>16</v>
      </c>
      <c r="I195" s="225"/>
      <c r="J195" s="226">
        <f>ROUND(I195*H195,2)</f>
        <v>0</v>
      </c>
      <c r="K195" s="222" t="s">
        <v>260</v>
      </c>
      <c r="L195" s="71"/>
      <c r="M195" s="227" t="s">
        <v>22</v>
      </c>
      <c r="N195" s="228" t="s">
        <v>47</v>
      </c>
      <c r="O195" s="46"/>
      <c r="P195" s="229">
        <f>O195*H195</f>
        <v>0</v>
      </c>
      <c r="Q195" s="229">
        <v>0</v>
      </c>
      <c r="R195" s="229">
        <f>Q195*H195</f>
        <v>0</v>
      </c>
      <c r="S195" s="229">
        <v>0</v>
      </c>
      <c r="T195" s="230">
        <f>S195*H195</f>
        <v>0</v>
      </c>
      <c r="AR195" s="23" t="s">
        <v>1424</v>
      </c>
      <c r="AT195" s="23" t="s">
        <v>142</v>
      </c>
      <c r="AU195" s="23" t="s">
        <v>24</v>
      </c>
      <c r="AY195" s="23" t="s">
        <v>140</v>
      </c>
      <c r="BE195" s="231">
        <f>IF(N195="základní",J195,0)</f>
        <v>0</v>
      </c>
      <c r="BF195" s="231">
        <f>IF(N195="snížená",J195,0)</f>
        <v>0</v>
      </c>
      <c r="BG195" s="231">
        <f>IF(N195="zákl. přenesená",J195,0)</f>
        <v>0</v>
      </c>
      <c r="BH195" s="231">
        <f>IF(N195="sníž. přenesená",J195,0)</f>
        <v>0</v>
      </c>
      <c r="BI195" s="231">
        <f>IF(N195="nulová",J195,0)</f>
        <v>0</v>
      </c>
      <c r="BJ195" s="23" t="s">
        <v>24</v>
      </c>
      <c r="BK195" s="231">
        <f>ROUND(I195*H195,2)</f>
        <v>0</v>
      </c>
      <c r="BL195" s="23" t="s">
        <v>1424</v>
      </c>
      <c r="BM195" s="23" t="s">
        <v>1425</v>
      </c>
    </row>
    <row r="196" s="11" customFormat="1">
      <c r="B196" s="235"/>
      <c r="C196" s="236"/>
      <c r="D196" s="232" t="s">
        <v>151</v>
      </c>
      <c r="E196" s="237" t="s">
        <v>22</v>
      </c>
      <c r="F196" s="238" t="s">
        <v>246</v>
      </c>
      <c r="G196" s="236"/>
      <c r="H196" s="239">
        <v>16</v>
      </c>
      <c r="I196" s="240"/>
      <c r="J196" s="236"/>
      <c r="K196" s="236"/>
      <c r="L196" s="241"/>
      <c r="M196" s="242"/>
      <c r="N196" s="243"/>
      <c r="O196" s="243"/>
      <c r="P196" s="243"/>
      <c r="Q196" s="243"/>
      <c r="R196" s="243"/>
      <c r="S196" s="243"/>
      <c r="T196" s="244"/>
      <c r="AT196" s="245" t="s">
        <v>151</v>
      </c>
      <c r="AU196" s="245" t="s">
        <v>24</v>
      </c>
      <c r="AV196" s="11" t="s">
        <v>86</v>
      </c>
      <c r="AW196" s="11" t="s">
        <v>39</v>
      </c>
      <c r="AX196" s="11" t="s">
        <v>76</v>
      </c>
      <c r="AY196" s="245" t="s">
        <v>140</v>
      </c>
    </row>
    <row r="197" s="12" customFormat="1">
      <c r="B197" s="246"/>
      <c r="C197" s="247"/>
      <c r="D197" s="232" t="s">
        <v>151</v>
      </c>
      <c r="E197" s="248" t="s">
        <v>22</v>
      </c>
      <c r="F197" s="249" t="s">
        <v>158</v>
      </c>
      <c r="G197" s="247"/>
      <c r="H197" s="250">
        <v>16</v>
      </c>
      <c r="I197" s="251"/>
      <c r="J197" s="247"/>
      <c r="K197" s="247"/>
      <c r="L197" s="252"/>
      <c r="M197" s="253"/>
      <c r="N197" s="254"/>
      <c r="O197" s="254"/>
      <c r="P197" s="254"/>
      <c r="Q197" s="254"/>
      <c r="R197" s="254"/>
      <c r="S197" s="254"/>
      <c r="T197" s="255"/>
      <c r="AT197" s="256" t="s">
        <v>151</v>
      </c>
      <c r="AU197" s="256" t="s">
        <v>24</v>
      </c>
      <c r="AV197" s="12" t="s">
        <v>147</v>
      </c>
      <c r="AW197" s="12" t="s">
        <v>39</v>
      </c>
      <c r="AX197" s="12" t="s">
        <v>24</v>
      </c>
      <c r="AY197" s="256" t="s">
        <v>140</v>
      </c>
    </row>
    <row r="198" s="1" customFormat="1" ht="16.5" customHeight="1">
      <c r="B198" s="45"/>
      <c r="C198" s="220" t="s">
        <v>372</v>
      </c>
      <c r="D198" s="220" t="s">
        <v>142</v>
      </c>
      <c r="E198" s="221" t="s">
        <v>1426</v>
      </c>
      <c r="F198" s="222" t="s">
        <v>1427</v>
      </c>
      <c r="G198" s="223" t="s">
        <v>180</v>
      </c>
      <c r="H198" s="224">
        <v>4</v>
      </c>
      <c r="I198" s="225"/>
      <c r="J198" s="226">
        <f>ROUND(I198*H198,2)</f>
        <v>0</v>
      </c>
      <c r="K198" s="222" t="s">
        <v>260</v>
      </c>
      <c r="L198" s="71"/>
      <c r="M198" s="227" t="s">
        <v>22</v>
      </c>
      <c r="N198" s="228" t="s">
        <v>47</v>
      </c>
      <c r="O198" s="46"/>
      <c r="P198" s="229">
        <f>O198*H198</f>
        <v>0</v>
      </c>
      <c r="Q198" s="229">
        <v>0</v>
      </c>
      <c r="R198" s="229">
        <f>Q198*H198</f>
        <v>0</v>
      </c>
      <c r="S198" s="229">
        <v>0</v>
      </c>
      <c r="T198" s="230">
        <f>S198*H198</f>
        <v>0</v>
      </c>
      <c r="AR198" s="23" t="s">
        <v>1424</v>
      </c>
      <c r="AT198" s="23" t="s">
        <v>142</v>
      </c>
      <c r="AU198" s="23" t="s">
        <v>24</v>
      </c>
      <c r="AY198" s="23" t="s">
        <v>140</v>
      </c>
      <c r="BE198" s="231">
        <f>IF(N198="základní",J198,0)</f>
        <v>0</v>
      </c>
      <c r="BF198" s="231">
        <f>IF(N198="snížená",J198,0)</f>
        <v>0</v>
      </c>
      <c r="BG198" s="231">
        <f>IF(N198="zákl. přenesená",J198,0)</f>
        <v>0</v>
      </c>
      <c r="BH198" s="231">
        <f>IF(N198="sníž. přenesená",J198,0)</f>
        <v>0</v>
      </c>
      <c r="BI198" s="231">
        <f>IF(N198="nulová",J198,0)</f>
        <v>0</v>
      </c>
      <c r="BJ198" s="23" t="s">
        <v>24</v>
      </c>
      <c r="BK198" s="231">
        <f>ROUND(I198*H198,2)</f>
        <v>0</v>
      </c>
      <c r="BL198" s="23" t="s">
        <v>1424</v>
      </c>
      <c r="BM198" s="23" t="s">
        <v>1428</v>
      </c>
    </row>
    <row r="199" s="11" customFormat="1">
      <c r="B199" s="235"/>
      <c r="C199" s="236"/>
      <c r="D199" s="232" t="s">
        <v>151</v>
      </c>
      <c r="E199" s="237" t="s">
        <v>22</v>
      </c>
      <c r="F199" s="238" t="s">
        <v>147</v>
      </c>
      <c r="G199" s="236"/>
      <c r="H199" s="239">
        <v>4</v>
      </c>
      <c r="I199" s="240"/>
      <c r="J199" s="236"/>
      <c r="K199" s="236"/>
      <c r="L199" s="241"/>
      <c r="M199" s="242"/>
      <c r="N199" s="243"/>
      <c r="O199" s="243"/>
      <c r="P199" s="243"/>
      <c r="Q199" s="243"/>
      <c r="R199" s="243"/>
      <c r="S199" s="243"/>
      <c r="T199" s="244"/>
      <c r="AT199" s="245" t="s">
        <v>151</v>
      </c>
      <c r="AU199" s="245" t="s">
        <v>24</v>
      </c>
      <c r="AV199" s="11" t="s">
        <v>86</v>
      </c>
      <c r="AW199" s="11" t="s">
        <v>39</v>
      </c>
      <c r="AX199" s="11" t="s">
        <v>76</v>
      </c>
      <c r="AY199" s="245" t="s">
        <v>140</v>
      </c>
    </row>
    <row r="200" s="12" customFormat="1">
      <c r="B200" s="246"/>
      <c r="C200" s="247"/>
      <c r="D200" s="232" t="s">
        <v>151</v>
      </c>
      <c r="E200" s="248" t="s">
        <v>22</v>
      </c>
      <c r="F200" s="249" t="s">
        <v>158</v>
      </c>
      <c r="G200" s="247"/>
      <c r="H200" s="250">
        <v>4</v>
      </c>
      <c r="I200" s="251"/>
      <c r="J200" s="247"/>
      <c r="K200" s="247"/>
      <c r="L200" s="252"/>
      <c r="M200" s="253"/>
      <c r="N200" s="254"/>
      <c r="O200" s="254"/>
      <c r="P200" s="254"/>
      <c r="Q200" s="254"/>
      <c r="R200" s="254"/>
      <c r="S200" s="254"/>
      <c r="T200" s="255"/>
      <c r="AT200" s="256" t="s">
        <v>151</v>
      </c>
      <c r="AU200" s="256" t="s">
        <v>24</v>
      </c>
      <c r="AV200" s="12" t="s">
        <v>147</v>
      </c>
      <c r="AW200" s="12" t="s">
        <v>39</v>
      </c>
      <c r="AX200" s="12" t="s">
        <v>24</v>
      </c>
      <c r="AY200" s="256" t="s">
        <v>140</v>
      </c>
    </row>
    <row r="201" s="1" customFormat="1" ht="16.5" customHeight="1">
      <c r="B201" s="45"/>
      <c r="C201" s="220" t="s">
        <v>378</v>
      </c>
      <c r="D201" s="220" t="s">
        <v>142</v>
      </c>
      <c r="E201" s="221" t="s">
        <v>1429</v>
      </c>
      <c r="F201" s="222" t="s">
        <v>1430</v>
      </c>
      <c r="G201" s="223" t="s">
        <v>180</v>
      </c>
      <c r="H201" s="224">
        <v>4</v>
      </c>
      <c r="I201" s="225"/>
      <c r="J201" s="226">
        <f>ROUND(I201*H201,2)</f>
        <v>0</v>
      </c>
      <c r="K201" s="222" t="s">
        <v>260</v>
      </c>
      <c r="L201" s="71"/>
      <c r="M201" s="227" t="s">
        <v>22</v>
      </c>
      <c r="N201" s="228" t="s">
        <v>47</v>
      </c>
      <c r="O201" s="46"/>
      <c r="P201" s="229">
        <f>O201*H201</f>
        <v>0</v>
      </c>
      <c r="Q201" s="229">
        <v>0</v>
      </c>
      <c r="R201" s="229">
        <f>Q201*H201</f>
        <v>0</v>
      </c>
      <c r="S201" s="229">
        <v>0</v>
      </c>
      <c r="T201" s="230">
        <f>S201*H201</f>
        <v>0</v>
      </c>
      <c r="AR201" s="23" t="s">
        <v>1424</v>
      </c>
      <c r="AT201" s="23" t="s">
        <v>142</v>
      </c>
      <c r="AU201" s="23" t="s">
        <v>24</v>
      </c>
      <c r="AY201" s="23" t="s">
        <v>140</v>
      </c>
      <c r="BE201" s="231">
        <f>IF(N201="základní",J201,0)</f>
        <v>0</v>
      </c>
      <c r="BF201" s="231">
        <f>IF(N201="snížená",J201,0)</f>
        <v>0</v>
      </c>
      <c r="BG201" s="231">
        <f>IF(N201="zákl. přenesená",J201,0)</f>
        <v>0</v>
      </c>
      <c r="BH201" s="231">
        <f>IF(N201="sníž. přenesená",J201,0)</f>
        <v>0</v>
      </c>
      <c r="BI201" s="231">
        <f>IF(N201="nulová",J201,0)</f>
        <v>0</v>
      </c>
      <c r="BJ201" s="23" t="s">
        <v>24</v>
      </c>
      <c r="BK201" s="231">
        <f>ROUND(I201*H201,2)</f>
        <v>0</v>
      </c>
      <c r="BL201" s="23" t="s">
        <v>1424</v>
      </c>
      <c r="BM201" s="23" t="s">
        <v>1431</v>
      </c>
    </row>
    <row r="202" s="11" customFormat="1">
      <c r="B202" s="235"/>
      <c r="C202" s="236"/>
      <c r="D202" s="232" t="s">
        <v>151</v>
      </c>
      <c r="E202" s="237" t="s">
        <v>22</v>
      </c>
      <c r="F202" s="238" t="s">
        <v>147</v>
      </c>
      <c r="G202" s="236"/>
      <c r="H202" s="239">
        <v>4</v>
      </c>
      <c r="I202" s="240"/>
      <c r="J202" s="236"/>
      <c r="K202" s="236"/>
      <c r="L202" s="241"/>
      <c r="M202" s="242"/>
      <c r="N202" s="243"/>
      <c r="O202" s="243"/>
      <c r="P202" s="243"/>
      <c r="Q202" s="243"/>
      <c r="R202" s="243"/>
      <c r="S202" s="243"/>
      <c r="T202" s="244"/>
      <c r="AT202" s="245" t="s">
        <v>151</v>
      </c>
      <c r="AU202" s="245" t="s">
        <v>24</v>
      </c>
      <c r="AV202" s="11" t="s">
        <v>86</v>
      </c>
      <c r="AW202" s="11" t="s">
        <v>39</v>
      </c>
      <c r="AX202" s="11" t="s">
        <v>76</v>
      </c>
      <c r="AY202" s="245" t="s">
        <v>140</v>
      </c>
    </row>
    <row r="203" s="12" customFormat="1">
      <c r="B203" s="246"/>
      <c r="C203" s="247"/>
      <c r="D203" s="232" t="s">
        <v>151</v>
      </c>
      <c r="E203" s="248" t="s">
        <v>22</v>
      </c>
      <c r="F203" s="249" t="s">
        <v>158</v>
      </c>
      <c r="G203" s="247"/>
      <c r="H203" s="250">
        <v>4</v>
      </c>
      <c r="I203" s="251"/>
      <c r="J203" s="247"/>
      <c r="K203" s="247"/>
      <c r="L203" s="252"/>
      <c r="M203" s="253"/>
      <c r="N203" s="254"/>
      <c r="O203" s="254"/>
      <c r="P203" s="254"/>
      <c r="Q203" s="254"/>
      <c r="R203" s="254"/>
      <c r="S203" s="254"/>
      <c r="T203" s="255"/>
      <c r="AT203" s="256" t="s">
        <v>151</v>
      </c>
      <c r="AU203" s="256" t="s">
        <v>24</v>
      </c>
      <c r="AV203" s="12" t="s">
        <v>147</v>
      </c>
      <c r="AW203" s="12" t="s">
        <v>39</v>
      </c>
      <c r="AX203" s="12" t="s">
        <v>24</v>
      </c>
      <c r="AY203" s="256" t="s">
        <v>140</v>
      </c>
    </row>
    <row r="204" s="1" customFormat="1" ht="16.5" customHeight="1">
      <c r="B204" s="45"/>
      <c r="C204" s="220" t="s">
        <v>384</v>
      </c>
      <c r="D204" s="220" t="s">
        <v>142</v>
      </c>
      <c r="E204" s="221" t="s">
        <v>1432</v>
      </c>
      <c r="F204" s="222" t="s">
        <v>1433</v>
      </c>
      <c r="G204" s="223" t="s">
        <v>180</v>
      </c>
      <c r="H204" s="224">
        <v>8</v>
      </c>
      <c r="I204" s="225"/>
      <c r="J204" s="226">
        <f>ROUND(I204*H204,2)</f>
        <v>0</v>
      </c>
      <c r="K204" s="222" t="s">
        <v>260</v>
      </c>
      <c r="L204" s="71"/>
      <c r="M204" s="227" t="s">
        <v>22</v>
      </c>
      <c r="N204" s="228" t="s">
        <v>47</v>
      </c>
      <c r="O204" s="46"/>
      <c r="P204" s="229">
        <f>O204*H204</f>
        <v>0</v>
      </c>
      <c r="Q204" s="229">
        <v>0</v>
      </c>
      <c r="R204" s="229">
        <f>Q204*H204</f>
        <v>0</v>
      </c>
      <c r="S204" s="229">
        <v>0</v>
      </c>
      <c r="T204" s="230">
        <f>S204*H204</f>
        <v>0</v>
      </c>
      <c r="AR204" s="23" t="s">
        <v>1424</v>
      </c>
      <c r="AT204" s="23" t="s">
        <v>142</v>
      </c>
      <c r="AU204" s="23" t="s">
        <v>24</v>
      </c>
      <c r="AY204" s="23" t="s">
        <v>140</v>
      </c>
      <c r="BE204" s="231">
        <f>IF(N204="základní",J204,0)</f>
        <v>0</v>
      </c>
      <c r="BF204" s="231">
        <f>IF(N204="snížená",J204,0)</f>
        <v>0</v>
      </c>
      <c r="BG204" s="231">
        <f>IF(N204="zákl. přenesená",J204,0)</f>
        <v>0</v>
      </c>
      <c r="BH204" s="231">
        <f>IF(N204="sníž. přenesená",J204,0)</f>
        <v>0</v>
      </c>
      <c r="BI204" s="231">
        <f>IF(N204="nulová",J204,0)</f>
        <v>0</v>
      </c>
      <c r="BJ204" s="23" t="s">
        <v>24</v>
      </c>
      <c r="BK204" s="231">
        <f>ROUND(I204*H204,2)</f>
        <v>0</v>
      </c>
      <c r="BL204" s="23" t="s">
        <v>1424</v>
      </c>
      <c r="BM204" s="23" t="s">
        <v>1434</v>
      </c>
    </row>
    <row r="205" s="11" customFormat="1">
      <c r="B205" s="235"/>
      <c r="C205" s="236"/>
      <c r="D205" s="232" t="s">
        <v>151</v>
      </c>
      <c r="E205" s="237" t="s">
        <v>22</v>
      </c>
      <c r="F205" s="238" t="s">
        <v>191</v>
      </c>
      <c r="G205" s="236"/>
      <c r="H205" s="239">
        <v>8</v>
      </c>
      <c r="I205" s="240"/>
      <c r="J205" s="236"/>
      <c r="K205" s="236"/>
      <c r="L205" s="241"/>
      <c r="M205" s="242"/>
      <c r="N205" s="243"/>
      <c r="O205" s="243"/>
      <c r="P205" s="243"/>
      <c r="Q205" s="243"/>
      <c r="R205" s="243"/>
      <c r="S205" s="243"/>
      <c r="T205" s="244"/>
      <c r="AT205" s="245" t="s">
        <v>151</v>
      </c>
      <c r="AU205" s="245" t="s">
        <v>24</v>
      </c>
      <c r="AV205" s="11" t="s">
        <v>86</v>
      </c>
      <c r="AW205" s="11" t="s">
        <v>39</v>
      </c>
      <c r="AX205" s="11" t="s">
        <v>76</v>
      </c>
      <c r="AY205" s="245" t="s">
        <v>140</v>
      </c>
    </row>
    <row r="206" s="12" customFormat="1">
      <c r="B206" s="246"/>
      <c r="C206" s="247"/>
      <c r="D206" s="232" t="s">
        <v>151</v>
      </c>
      <c r="E206" s="248" t="s">
        <v>22</v>
      </c>
      <c r="F206" s="249" t="s">
        <v>158</v>
      </c>
      <c r="G206" s="247"/>
      <c r="H206" s="250">
        <v>8</v>
      </c>
      <c r="I206" s="251"/>
      <c r="J206" s="247"/>
      <c r="K206" s="247"/>
      <c r="L206" s="252"/>
      <c r="M206" s="253"/>
      <c r="N206" s="254"/>
      <c r="O206" s="254"/>
      <c r="P206" s="254"/>
      <c r="Q206" s="254"/>
      <c r="R206" s="254"/>
      <c r="S206" s="254"/>
      <c r="T206" s="255"/>
      <c r="AT206" s="256" t="s">
        <v>151</v>
      </c>
      <c r="AU206" s="256" t="s">
        <v>24</v>
      </c>
      <c r="AV206" s="12" t="s">
        <v>147</v>
      </c>
      <c r="AW206" s="12" t="s">
        <v>39</v>
      </c>
      <c r="AX206" s="12" t="s">
        <v>24</v>
      </c>
      <c r="AY206" s="256" t="s">
        <v>140</v>
      </c>
    </row>
    <row r="207" s="1" customFormat="1" ht="16.5" customHeight="1">
      <c r="B207" s="45"/>
      <c r="C207" s="220" t="s">
        <v>389</v>
      </c>
      <c r="D207" s="220" t="s">
        <v>142</v>
      </c>
      <c r="E207" s="221" t="s">
        <v>1435</v>
      </c>
      <c r="F207" s="222" t="s">
        <v>1436</v>
      </c>
      <c r="G207" s="223" t="s">
        <v>180</v>
      </c>
      <c r="H207" s="224">
        <v>8</v>
      </c>
      <c r="I207" s="225"/>
      <c r="J207" s="226">
        <f>ROUND(I207*H207,2)</f>
        <v>0</v>
      </c>
      <c r="K207" s="222" t="s">
        <v>260</v>
      </c>
      <c r="L207" s="71"/>
      <c r="M207" s="227" t="s">
        <v>22</v>
      </c>
      <c r="N207" s="228" t="s">
        <v>47</v>
      </c>
      <c r="O207" s="46"/>
      <c r="P207" s="229">
        <f>O207*H207</f>
        <v>0</v>
      </c>
      <c r="Q207" s="229">
        <v>0</v>
      </c>
      <c r="R207" s="229">
        <f>Q207*H207</f>
        <v>0</v>
      </c>
      <c r="S207" s="229">
        <v>0</v>
      </c>
      <c r="T207" s="230">
        <f>S207*H207</f>
        <v>0</v>
      </c>
      <c r="AR207" s="23" t="s">
        <v>1424</v>
      </c>
      <c r="AT207" s="23" t="s">
        <v>142</v>
      </c>
      <c r="AU207" s="23" t="s">
        <v>24</v>
      </c>
      <c r="AY207" s="23" t="s">
        <v>140</v>
      </c>
      <c r="BE207" s="231">
        <f>IF(N207="základní",J207,0)</f>
        <v>0</v>
      </c>
      <c r="BF207" s="231">
        <f>IF(N207="snížená",J207,0)</f>
        <v>0</v>
      </c>
      <c r="BG207" s="231">
        <f>IF(N207="zákl. přenesená",J207,0)</f>
        <v>0</v>
      </c>
      <c r="BH207" s="231">
        <f>IF(N207="sníž. přenesená",J207,0)</f>
        <v>0</v>
      </c>
      <c r="BI207" s="231">
        <f>IF(N207="nulová",J207,0)</f>
        <v>0</v>
      </c>
      <c r="BJ207" s="23" t="s">
        <v>24</v>
      </c>
      <c r="BK207" s="231">
        <f>ROUND(I207*H207,2)</f>
        <v>0</v>
      </c>
      <c r="BL207" s="23" t="s">
        <v>1424</v>
      </c>
      <c r="BM207" s="23" t="s">
        <v>1437</v>
      </c>
    </row>
    <row r="208" s="11" customFormat="1">
      <c r="B208" s="235"/>
      <c r="C208" s="236"/>
      <c r="D208" s="232" t="s">
        <v>151</v>
      </c>
      <c r="E208" s="237" t="s">
        <v>22</v>
      </c>
      <c r="F208" s="238" t="s">
        <v>191</v>
      </c>
      <c r="G208" s="236"/>
      <c r="H208" s="239">
        <v>8</v>
      </c>
      <c r="I208" s="240"/>
      <c r="J208" s="236"/>
      <c r="K208" s="236"/>
      <c r="L208" s="241"/>
      <c r="M208" s="242"/>
      <c r="N208" s="243"/>
      <c r="O208" s="243"/>
      <c r="P208" s="243"/>
      <c r="Q208" s="243"/>
      <c r="R208" s="243"/>
      <c r="S208" s="243"/>
      <c r="T208" s="244"/>
      <c r="AT208" s="245" t="s">
        <v>151</v>
      </c>
      <c r="AU208" s="245" t="s">
        <v>24</v>
      </c>
      <c r="AV208" s="11" t="s">
        <v>86</v>
      </c>
      <c r="AW208" s="11" t="s">
        <v>39</v>
      </c>
      <c r="AX208" s="11" t="s">
        <v>76</v>
      </c>
      <c r="AY208" s="245" t="s">
        <v>140</v>
      </c>
    </row>
    <row r="209" s="12" customFormat="1">
      <c r="B209" s="246"/>
      <c r="C209" s="247"/>
      <c r="D209" s="232" t="s">
        <v>151</v>
      </c>
      <c r="E209" s="248" t="s">
        <v>22</v>
      </c>
      <c r="F209" s="249" t="s">
        <v>158</v>
      </c>
      <c r="G209" s="247"/>
      <c r="H209" s="250">
        <v>8</v>
      </c>
      <c r="I209" s="251"/>
      <c r="J209" s="247"/>
      <c r="K209" s="247"/>
      <c r="L209" s="252"/>
      <c r="M209" s="253"/>
      <c r="N209" s="254"/>
      <c r="O209" s="254"/>
      <c r="P209" s="254"/>
      <c r="Q209" s="254"/>
      <c r="R209" s="254"/>
      <c r="S209" s="254"/>
      <c r="T209" s="255"/>
      <c r="AT209" s="256" t="s">
        <v>151</v>
      </c>
      <c r="AU209" s="256" t="s">
        <v>24</v>
      </c>
      <c r="AV209" s="12" t="s">
        <v>147</v>
      </c>
      <c r="AW209" s="12" t="s">
        <v>39</v>
      </c>
      <c r="AX209" s="12" t="s">
        <v>24</v>
      </c>
      <c r="AY209" s="256" t="s">
        <v>140</v>
      </c>
    </row>
    <row r="210" s="1" customFormat="1" ht="16.5" customHeight="1">
      <c r="B210" s="45"/>
      <c r="C210" s="220" t="s">
        <v>396</v>
      </c>
      <c r="D210" s="220" t="s">
        <v>142</v>
      </c>
      <c r="E210" s="221" t="s">
        <v>1438</v>
      </c>
      <c r="F210" s="222" t="s">
        <v>1436</v>
      </c>
      <c r="G210" s="223" t="s">
        <v>180</v>
      </c>
      <c r="H210" s="224">
        <v>8</v>
      </c>
      <c r="I210" s="225"/>
      <c r="J210" s="226">
        <f>ROUND(I210*H210,2)</f>
        <v>0</v>
      </c>
      <c r="K210" s="222" t="s">
        <v>260</v>
      </c>
      <c r="L210" s="71"/>
      <c r="M210" s="227" t="s">
        <v>22</v>
      </c>
      <c r="N210" s="228" t="s">
        <v>47</v>
      </c>
      <c r="O210" s="46"/>
      <c r="P210" s="229">
        <f>O210*H210</f>
        <v>0</v>
      </c>
      <c r="Q210" s="229">
        <v>0</v>
      </c>
      <c r="R210" s="229">
        <f>Q210*H210</f>
        <v>0</v>
      </c>
      <c r="S210" s="229">
        <v>0</v>
      </c>
      <c r="T210" s="230">
        <f>S210*H210</f>
        <v>0</v>
      </c>
      <c r="AR210" s="23" t="s">
        <v>1424</v>
      </c>
      <c r="AT210" s="23" t="s">
        <v>142</v>
      </c>
      <c r="AU210" s="23" t="s">
        <v>24</v>
      </c>
      <c r="AY210" s="23" t="s">
        <v>140</v>
      </c>
      <c r="BE210" s="231">
        <f>IF(N210="základní",J210,0)</f>
        <v>0</v>
      </c>
      <c r="BF210" s="231">
        <f>IF(N210="snížená",J210,0)</f>
        <v>0</v>
      </c>
      <c r="BG210" s="231">
        <f>IF(N210="zákl. přenesená",J210,0)</f>
        <v>0</v>
      </c>
      <c r="BH210" s="231">
        <f>IF(N210="sníž. přenesená",J210,0)</f>
        <v>0</v>
      </c>
      <c r="BI210" s="231">
        <f>IF(N210="nulová",J210,0)</f>
        <v>0</v>
      </c>
      <c r="BJ210" s="23" t="s">
        <v>24</v>
      </c>
      <c r="BK210" s="231">
        <f>ROUND(I210*H210,2)</f>
        <v>0</v>
      </c>
      <c r="BL210" s="23" t="s">
        <v>1424</v>
      </c>
      <c r="BM210" s="23" t="s">
        <v>1439</v>
      </c>
    </row>
    <row r="211" s="11" customFormat="1">
      <c r="B211" s="235"/>
      <c r="C211" s="236"/>
      <c r="D211" s="232" t="s">
        <v>151</v>
      </c>
      <c r="E211" s="237" t="s">
        <v>22</v>
      </c>
      <c r="F211" s="238" t="s">
        <v>191</v>
      </c>
      <c r="G211" s="236"/>
      <c r="H211" s="239">
        <v>8</v>
      </c>
      <c r="I211" s="240"/>
      <c r="J211" s="236"/>
      <c r="K211" s="236"/>
      <c r="L211" s="241"/>
      <c r="M211" s="242"/>
      <c r="N211" s="243"/>
      <c r="O211" s="243"/>
      <c r="P211" s="243"/>
      <c r="Q211" s="243"/>
      <c r="R211" s="243"/>
      <c r="S211" s="243"/>
      <c r="T211" s="244"/>
      <c r="AT211" s="245" t="s">
        <v>151</v>
      </c>
      <c r="AU211" s="245" t="s">
        <v>24</v>
      </c>
      <c r="AV211" s="11" t="s">
        <v>86</v>
      </c>
      <c r="AW211" s="11" t="s">
        <v>39</v>
      </c>
      <c r="AX211" s="11" t="s">
        <v>76</v>
      </c>
      <c r="AY211" s="245" t="s">
        <v>140</v>
      </c>
    </row>
    <row r="212" s="12" customFormat="1">
      <c r="B212" s="246"/>
      <c r="C212" s="247"/>
      <c r="D212" s="232" t="s">
        <v>151</v>
      </c>
      <c r="E212" s="248" t="s">
        <v>22</v>
      </c>
      <c r="F212" s="249" t="s">
        <v>158</v>
      </c>
      <c r="G212" s="247"/>
      <c r="H212" s="250">
        <v>8</v>
      </c>
      <c r="I212" s="251"/>
      <c r="J212" s="247"/>
      <c r="K212" s="247"/>
      <c r="L212" s="252"/>
      <c r="M212" s="253"/>
      <c r="N212" s="254"/>
      <c r="O212" s="254"/>
      <c r="P212" s="254"/>
      <c r="Q212" s="254"/>
      <c r="R212" s="254"/>
      <c r="S212" s="254"/>
      <c r="T212" s="255"/>
      <c r="AT212" s="256" t="s">
        <v>151</v>
      </c>
      <c r="AU212" s="256" t="s">
        <v>24</v>
      </c>
      <c r="AV212" s="12" t="s">
        <v>147</v>
      </c>
      <c r="AW212" s="12" t="s">
        <v>39</v>
      </c>
      <c r="AX212" s="12" t="s">
        <v>24</v>
      </c>
      <c r="AY212" s="256" t="s">
        <v>140</v>
      </c>
    </row>
    <row r="213" s="10" customFormat="1" ht="37.44" customHeight="1">
      <c r="B213" s="204"/>
      <c r="C213" s="205"/>
      <c r="D213" s="206" t="s">
        <v>75</v>
      </c>
      <c r="E213" s="207" t="s">
        <v>90</v>
      </c>
      <c r="F213" s="207" t="s">
        <v>1440</v>
      </c>
      <c r="G213" s="205"/>
      <c r="H213" s="205"/>
      <c r="I213" s="208"/>
      <c r="J213" s="209">
        <f>BK213</f>
        <v>0</v>
      </c>
      <c r="K213" s="205"/>
      <c r="L213" s="210"/>
      <c r="M213" s="211"/>
      <c r="N213" s="212"/>
      <c r="O213" s="212"/>
      <c r="P213" s="213">
        <f>P214</f>
        <v>0</v>
      </c>
      <c r="Q213" s="212"/>
      <c r="R213" s="213">
        <f>R214</f>
        <v>0</v>
      </c>
      <c r="S213" s="212"/>
      <c r="T213" s="214">
        <f>T214</f>
        <v>0</v>
      </c>
      <c r="AR213" s="215" t="s">
        <v>170</v>
      </c>
      <c r="AT213" s="216" t="s">
        <v>75</v>
      </c>
      <c r="AU213" s="216" t="s">
        <v>76</v>
      </c>
      <c r="AY213" s="215" t="s">
        <v>140</v>
      </c>
      <c r="BK213" s="217">
        <f>BK214</f>
        <v>0</v>
      </c>
    </row>
    <row r="214" s="10" customFormat="1" ht="19.92" customHeight="1">
      <c r="B214" s="204"/>
      <c r="C214" s="205"/>
      <c r="D214" s="206" t="s">
        <v>75</v>
      </c>
      <c r="E214" s="218" t="s">
        <v>1441</v>
      </c>
      <c r="F214" s="218" t="s">
        <v>1442</v>
      </c>
      <c r="G214" s="205"/>
      <c r="H214" s="205"/>
      <c r="I214" s="208"/>
      <c r="J214" s="219">
        <f>BK214</f>
        <v>0</v>
      </c>
      <c r="K214" s="205"/>
      <c r="L214" s="210"/>
      <c r="M214" s="211"/>
      <c r="N214" s="212"/>
      <c r="O214" s="212"/>
      <c r="P214" s="213">
        <f>SUM(P215:P217)</f>
        <v>0</v>
      </c>
      <c r="Q214" s="212"/>
      <c r="R214" s="213">
        <f>SUM(R215:R217)</f>
        <v>0</v>
      </c>
      <c r="S214" s="212"/>
      <c r="T214" s="214">
        <f>SUM(T215:T217)</f>
        <v>0</v>
      </c>
      <c r="AR214" s="215" t="s">
        <v>170</v>
      </c>
      <c r="AT214" s="216" t="s">
        <v>75</v>
      </c>
      <c r="AU214" s="216" t="s">
        <v>24</v>
      </c>
      <c r="AY214" s="215" t="s">
        <v>140</v>
      </c>
      <c r="BK214" s="217">
        <f>SUM(BK215:BK217)</f>
        <v>0</v>
      </c>
    </row>
    <row r="215" s="1" customFormat="1" ht="25.5" customHeight="1">
      <c r="B215" s="45"/>
      <c r="C215" s="220" t="s">
        <v>404</v>
      </c>
      <c r="D215" s="220" t="s">
        <v>142</v>
      </c>
      <c r="E215" s="221" t="s">
        <v>1443</v>
      </c>
      <c r="F215" s="222" t="s">
        <v>1444</v>
      </c>
      <c r="G215" s="223" t="s">
        <v>1365</v>
      </c>
      <c r="H215" s="224">
        <v>0.10000000000000001</v>
      </c>
      <c r="I215" s="225"/>
      <c r="J215" s="226">
        <f>ROUND(I215*H215,2)</f>
        <v>0</v>
      </c>
      <c r="K215" s="222" t="s">
        <v>22</v>
      </c>
      <c r="L215" s="71"/>
      <c r="M215" s="227" t="s">
        <v>22</v>
      </c>
      <c r="N215" s="228" t="s">
        <v>47</v>
      </c>
      <c r="O215" s="46"/>
      <c r="P215" s="229">
        <f>O215*H215</f>
        <v>0</v>
      </c>
      <c r="Q215" s="229">
        <v>0</v>
      </c>
      <c r="R215" s="229">
        <f>Q215*H215</f>
        <v>0</v>
      </c>
      <c r="S215" s="229">
        <v>0</v>
      </c>
      <c r="T215" s="230">
        <f>S215*H215</f>
        <v>0</v>
      </c>
      <c r="AR215" s="23" t="s">
        <v>1445</v>
      </c>
      <c r="AT215" s="23" t="s">
        <v>142</v>
      </c>
      <c r="AU215" s="23" t="s">
        <v>86</v>
      </c>
      <c r="AY215" s="23" t="s">
        <v>140</v>
      </c>
      <c r="BE215" s="231">
        <f>IF(N215="základní",J215,0)</f>
        <v>0</v>
      </c>
      <c r="BF215" s="231">
        <f>IF(N215="snížená",J215,0)</f>
        <v>0</v>
      </c>
      <c r="BG215" s="231">
        <f>IF(N215="zákl. přenesená",J215,0)</f>
        <v>0</v>
      </c>
      <c r="BH215" s="231">
        <f>IF(N215="sníž. přenesená",J215,0)</f>
        <v>0</v>
      </c>
      <c r="BI215" s="231">
        <f>IF(N215="nulová",J215,0)</f>
        <v>0</v>
      </c>
      <c r="BJ215" s="23" t="s">
        <v>24</v>
      </c>
      <c r="BK215" s="231">
        <f>ROUND(I215*H215,2)</f>
        <v>0</v>
      </c>
      <c r="BL215" s="23" t="s">
        <v>1445</v>
      </c>
      <c r="BM215" s="23" t="s">
        <v>1446</v>
      </c>
    </row>
    <row r="216" s="11" customFormat="1">
      <c r="B216" s="235"/>
      <c r="C216" s="236"/>
      <c r="D216" s="232" t="s">
        <v>151</v>
      </c>
      <c r="E216" s="237" t="s">
        <v>22</v>
      </c>
      <c r="F216" s="238" t="s">
        <v>1286</v>
      </c>
      <c r="G216" s="236"/>
      <c r="H216" s="239">
        <v>0.10000000000000001</v>
      </c>
      <c r="I216" s="240"/>
      <c r="J216" s="236"/>
      <c r="K216" s="236"/>
      <c r="L216" s="241"/>
      <c r="M216" s="242"/>
      <c r="N216" s="243"/>
      <c r="O216" s="243"/>
      <c r="P216" s="243"/>
      <c r="Q216" s="243"/>
      <c r="R216" s="243"/>
      <c r="S216" s="243"/>
      <c r="T216" s="244"/>
      <c r="AT216" s="245" t="s">
        <v>151</v>
      </c>
      <c r="AU216" s="245" t="s">
        <v>86</v>
      </c>
      <c r="AV216" s="11" t="s">
        <v>86</v>
      </c>
      <c r="AW216" s="11" t="s">
        <v>39</v>
      </c>
      <c r="AX216" s="11" t="s">
        <v>76</v>
      </c>
      <c r="AY216" s="245" t="s">
        <v>140</v>
      </c>
    </row>
    <row r="217" s="12" customFormat="1">
      <c r="B217" s="246"/>
      <c r="C217" s="247"/>
      <c r="D217" s="232" t="s">
        <v>151</v>
      </c>
      <c r="E217" s="248" t="s">
        <v>22</v>
      </c>
      <c r="F217" s="249" t="s">
        <v>158</v>
      </c>
      <c r="G217" s="247"/>
      <c r="H217" s="250">
        <v>0.10000000000000001</v>
      </c>
      <c r="I217" s="251"/>
      <c r="J217" s="247"/>
      <c r="K217" s="247"/>
      <c r="L217" s="252"/>
      <c r="M217" s="280"/>
      <c r="N217" s="281"/>
      <c r="O217" s="281"/>
      <c r="P217" s="281"/>
      <c r="Q217" s="281"/>
      <c r="R217" s="281"/>
      <c r="S217" s="281"/>
      <c r="T217" s="282"/>
      <c r="AT217" s="256" t="s">
        <v>151</v>
      </c>
      <c r="AU217" s="256" t="s">
        <v>86</v>
      </c>
      <c r="AV217" s="12" t="s">
        <v>147</v>
      </c>
      <c r="AW217" s="12" t="s">
        <v>39</v>
      </c>
      <c r="AX217" s="12" t="s">
        <v>24</v>
      </c>
      <c r="AY217" s="256" t="s">
        <v>140</v>
      </c>
    </row>
    <row r="218" s="1" customFormat="1" ht="6.96" customHeight="1">
      <c r="B218" s="66"/>
      <c r="C218" s="67"/>
      <c r="D218" s="67"/>
      <c r="E218" s="67"/>
      <c r="F218" s="67"/>
      <c r="G218" s="67"/>
      <c r="H218" s="67"/>
      <c r="I218" s="165"/>
      <c r="J218" s="67"/>
      <c r="K218" s="67"/>
      <c r="L218" s="71"/>
    </row>
  </sheetData>
  <sheetProtection sheet="1" autoFilter="0" formatColumns="0" formatRows="0" objects="1" scenarios="1" spinCount="100000" saltValue="sm4LEUANvJKW7cXPUjUnZq8sWrKBRD9ED7ExJfEG+ocoHNclWXUpTeTwEH4rpJquEl5Mu4OvyUfKKseytUW/mQ==" hashValue="2EXNzKNhEtK5zwkH3QJVAFhZH8JiMkPL4bhTT+DFbcPC91plj5rNNKRBVhoa2TFseawsTeGikj7y/qUpeg5ILA==" algorithmName="SHA-512" password="CC35"/>
  <autoFilter ref="C88:K217"/>
  <mergeCells count="10">
    <mergeCell ref="E7:H7"/>
    <mergeCell ref="E9:H9"/>
    <mergeCell ref="E24:H24"/>
    <mergeCell ref="E45:H45"/>
    <mergeCell ref="E47:H47"/>
    <mergeCell ref="J51:J52"/>
    <mergeCell ref="E79:H79"/>
    <mergeCell ref="E81:H81"/>
    <mergeCell ref="G1:H1"/>
    <mergeCell ref="L2:V2"/>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93</v>
      </c>
      <c r="G1" s="138" t="s">
        <v>94</v>
      </c>
      <c r="H1" s="138"/>
      <c r="I1" s="139"/>
      <c r="J1" s="138" t="s">
        <v>95</v>
      </c>
      <c r="K1" s="137" t="s">
        <v>96</v>
      </c>
      <c r="L1" s="138" t="s">
        <v>97</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92</v>
      </c>
    </row>
    <row r="3" ht="6.96" customHeight="1">
      <c r="B3" s="24"/>
      <c r="C3" s="25"/>
      <c r="D3" s="25"/>
      <c r="E3" s="25"/>
      <c r="F3" s="25"/>
      <c r="G3" s="25"/>
      <c r="H3" s="25"/>
      <c r="I3" s="140"/>
      <c r="J3" s="25"/>
      <c r="K3" s="26"/>
      <c r="AT3" s="23" t="s">
        <v>86</v>
      </c>
    </row>
    <row r="4" ht="36.96" customHeight="1">
      <c r="B4" s="27"/>
      <c r="C4" s="28"/>
      <c r="D4" s="29" t="s">
        <v>98</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II/118 Zlonice, rekonstrukce mostu ev. č. 118-057</v>
      </c>
      <c r="F7" s="39"/>
      <c r="G7" s="39"/>
      <c r="H7" s="39"/>
      <c r="I7" s="141"/>
      <c r="J7" s="28"/>
      <c r="K7" s="30"/>
    </row>
    <row r="8" s="1" customFormat="1">
      <c r="B8" s="45"/>
      <c r="C8" s="46"/>
      <c r="D8" s="39" t="s">
        <v>99</v>
      </c>
      <c r="E8" s="46"/>
      <c r="F8" s="46"/>
      <c r="G8" s="46"/>
      <c r="H8" s="46"/>
      <c r="I8" s="143"/>
      <c r="J8" s="46"/>
      <c r="K8" s="50"/>
    </row>
    <row r="9" s="1" customFormat="1" ht="36.96" customHeight="1">
      <c r="B9" s="45"/>
      <c r="C9" s="46"/>
      <c r="D9" s="46"/>
      <c r="E9" s="144" t="s">
        <v>1447</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85</v>
      </c>
      <c r="G11" s="46"/>
      <c r="H11" s="46"/>
      <c r="I11" s="145" t="s">
        <v>23</v>
      </c>
      <c r="J11" s="34" t="s">
        <v>22</v>
      </c>
      <c r="K11" s="50"/>
    </row>
    <row r="12" s="1" customFormat="1" ht="14.4" customHeight="1">
      <c r="B12" s="45"/>
      <c r="C12" s="46"/>
      <c r="D12" s="39" t="s">
        <v>25</v>
      </c>
      <c r="E12" s="46"/>
      <c r="F12" s="34" t="s">
        <v>26</v>
      </c>
      <c r="G12" s="46"/>
      <c r="H12" s="46"/>
      <c r="I12" s="145" t="s">
        <v>27</v>
      </c>
      <c r="J12" s="146" t="str">
        <f>'Rekapitulace stavby'!AN8</f>
        <v>2. 2. 2017</v>
      </c>
      <c r="K12" s="50"/>
    </row>
    <row r="13" s="1" customFormat="1" ht="10.8" customHeight="1">
      <c r="B13" s="45"/>
      <c r="C13" s="46"/>
      <c r="D13" s="46"/>
      <c r="E13" s="46"/>
      <c r="F13" s="46"/>
      <c r="G13" s="46"/>
      <c r="H13" s="46"/>
      <c r="I13" s="143"/>
      <c r="J13" s="46"/>
      <c r="K13" s="50"/>
    </row>
    <row r="14" s="1" customFormat="1" ht="14.4" customHeight="1">
      <c r="B14" s="45"/>
      <c r="C14" s="46"/>
      <c r="D14" s="39" t="s">
        <v>31</v>
      </c>
      <c r="E14" s="46"/>
      <c r="F14" s="46"/>
      <c r="G14" s="46"/>
      <c r="H14" s="46"/>
      <c r="I14" s="145" t="s">
        <v>32</v>
      </c>
      <c r="J14" s="34" t="s">
        <v>22</v>
      </c>
      <c r="K14" s="50"/>
    </row>
    <row r="15" s="1" customFormat="1" ht="18" customHeight="1">
      <c r="B15" s="45"/>
      <c r="C15" s="46"/>
      <c r="D15" s="46"/>
      <c r="E15" s="34" t="s">
        <v>102</v>
      </c>
      <c r="F15" s="46"/>
      <c r="G15" s="46"/>
      <c r="H15" s="46"/>
      <c r="I15" s="145" t="s">
        <v>34</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35</v>
      </c>
      <c r="E17" s="46"/>
      <c r="F17" s="46"/>
      <c r="G17" s="46"/>
      <c r="H17" s="46"/>
      <c r="I17" s="145"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34</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37</v>
      </c>
      <c r="E20" s="46"/>
      <c r="F20" s="46"/>
      <c r="G20" s="46"/>
      <c r="H20" s="46"/>
      <c r="I20" s="145" t="s">
        <v>32</v>
      </c>
      <c r="J20" s="34" t="s">
        <v>22</v>
      </c>
      <c r="K20" s="50"/>
    </row>
    <row r="21" s="1" customFormat="1" ht="18" customHeight="1">
      <c r="B21" s="45"/>
      <c r="C21" s="46"/>
      <c r="D21" s="46"/>
      <c r="E21" s="34" t="s">
        <v>103</v>
      </c>
      <c r="F21" s="46"/>
      <c r="G21" s="46"/>
      <c r="H21" s="46"/>
      <c r="I21" s="145" t="s">
        <v>34</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42</v>
      </c>
      <c r="E27" s="46"/>
      <c r="F27" s="46"/>
      <c r="G27" s="46"/>
      <c r="H27" s="46"/>
      <c r="I27" s="143"/>
      <c r="J27" s="154">
        <f>ROUND(J78,2)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44</v>
      </c>
      <c r="G29" s="46"/>
      <c r="H29" s="46"/>
      <c r="I29" s="155" t="s">
        <v>43</v>
      </c>
      <c r="J29" s="51" t="s">
        <v>45</v>
      </c>
      <c r="K29" s="50"/>
    </row>
    <row r="30" s="1" customFormat="1" ht="14.4" customHeight="1">
      <c r="B30" s="45"/>
      <c r="C30" s="46"/>
      <c r="D30" s="54" t="s">
        <v>46</v>
      </c>
      <c r="E30" s="54" t="s">
        <v>47</v>
      </c>
      <c r="F30" s="156">
        <f>ROUND(SUM(BE78:BE119), 2)</f>
        <v>0</v>
      </c>
      <c r="G30" s="46"/>
      <c r="H30" s="46"/>
      <c r="I30" s="157">
        <v>0.20999999999999999</v>
      </c>
      <c r="J30" s="156">
        <f>ROUND(ROUND((SUM(BE78:BE119)), 2)*I30, 2)</f>
        <v>0</v>
      </c>
      <c r="K30" s="50"/>
    </row>
    <row r="31" s="1" customFormat="1" ht="14.4" customHeight="1">
      <c r="B31" s="45"/>
      <c r="C31" s="46"/>
      <c r="D31" s="46"/>
      <c r="E31" s="54" t="s">
        <v>48</v>
      </c>
      <c r="F31" s="156">
        <f>ROUND(SUM(BF78:BF119), 2)</f>
        <v>0</v>
      </c>
      <c r="G31" s="46"/>
      <c r="H31" s="46"/>
      <c r="I31" s="157">
        <v>0.14999999999999999</v>
      </c>
      <c r="J31" s="156">
        <f>ROUND(ROUND((SUM(BF78:BF119)), 2)*I31, 2)</f>
        <v>0</v>
      </c>
      <c r="K31" s="50"/>
    </row>
    <row r="32" hidden="1" s="1" customFormat="1" ht="14.4" customHeight="1">
      <c r="B32" s="45"/>
      <c r="C32" s="46"/>
      <c r="D32" s="46"/>
      <c r="E32" s="54" t="s">
        <v>49</v>
      </c>
      <c r="F32" s="156">
        <f>ROUND(SUM(BG78:BG119), 2)</f>
        <v>0</v>
      </c>
      <c r="G32" s="46"/>
      <c r="H32" s="46"/>
      <c r="I32" s="157">
        <v>0.20999999999999999</v>
      </c>
      <c r="J32" s="156">
        <v>0</v>
      </c>
      <c r="K32" s="50"/>
    </row>
    <row r="33" hidden="1" s="1" customFormat="1" ht="14.4" customHeight="1">
      <c r="B33" s="45"/>
      <c r="C33" s="46"/>
      <c r="D33" s="46"/>
      <c r="E33" s="54" t="s">
        <v>50</v>
      </c>
      <c r="F33" s="156">
        <f>ROUND(SUM(BH78:BH119), 2)</f>
        <v>0</v>
      </c>
      <c r="G33" s="46"/>
      <c r="H33" s="46"/>
      <c r="I33" s="157">
        <v>0.14999999999999999</v>
      </c>
      <c r="J33" s="156">
        <v>0</v>
      </c>
      <c r="K33" s="50"/>
    </row>
    <row r="34" hidden="1" s="1" customFormat="1" ht="14.4" customHeight="1">
      <c r="B34" s="45"/>
      <c r="C34" s="46"/>
      <c r="D34" s="46"/>
      <c r="E34" s="54" t="s">
        <v>51</v>
      </c>
      <c r="F34" s="156">
        <f>ROUND(SUM(BI78:BI119),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52</v>
      </c>
      <c r="E36" s="97"/>
      <c r="F36" s="97"/>
      <c r="G36" s="160" t="s">
        <v>53</v>
      </c>
      <c r="H36" s="161" t="s">
        <v>54</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II/118 Zlonice, rekonstrukce mostu ev. č. 118-057</v>
      </c>
      <c r="F45" s="39"/>
      <c r="G45" s="39"/>
      <c r="H45" s="39"/>
      <c r="I45" s="143"/>
      <c r="J45" s="46"/>
      <c r="K45" s="50"/>
    </row>
    <row r="46" s="1" customFormat="1" ht="14.4" customHeight="1">
      <c r="B46" s="45"/>
      <c r="C46" s="39" t="s">
        <v>99</v>
      </c>
      <c r="D46" s="46"/>
      <c r="E46" s="46"/>
      <c r="F46" s="46"/>
      <c r="G46" s="46"/>
      <c r="H46" s="46"/>
      <c r="I46" s="143"/>
      <c r="J46" s="46"/>
      <c r="K46" s="50"/>
    </row>
    <row r="47" s="1" customFormat="1" ht="17.25" customHeight="1">
      <c r="B47" s="45"/>
      <c r="C47" s="46"/>
      <c r="D47" s="46"/>
      <c r="E47" s="144" t="str">
        <f>E9</f>
        <v>VRN - Vedlejší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25</v>
      </c>
      <c r="D49" s="46"/>
      <c r="E49" s="46"/>
      <c r="F49" s="34" t="str">
        <f>F12</f>
        <v xml:space="preserve"> </v>
      </c>
      <c r="G49" s="46"/>
      <c r="H49" s="46"/>
      <c r="I49" s="145" t="s">
        <v>27</v>
      </c>
      <c r="J49" s="146" t="str">
        <f>IF(J12="","",J12)</f>
        <v>2. 2. 2017</v>
      </c>
      <c r="K49" s="50"/>
    </row>
    <row r="50" s="1" customFormat="1" ht="6.96" customHeight="1">
      <c r="B50" s="45"/>
      <c r="C50" s="46"/>
      <c r="D50" s="46"/>
      <c r="E50" s="46"/>
      <c r="F50" s="46"/>
      <c r="G50" s="46"/>
      <c r="H50" s="46"/>
      <c r="I50" s="143"/>
      <c r="J50" s="46"/>
      <c r="K50" s="50"/>
    </row>
    <row r="51" s="1" customFormat="1">
      <c r="B51" s="45"/>
      <c r="C51" s="39" t="s">
        <v>31</v>
      </c>
      <c r="D51" s="46"/>
      <c r="E51" s="46"/>
      <c r="F51" s="34" t="str">
        <f>E15</f>
        <v>Středočeský kraj</v>
      </c>
      <c r="G51" s="46"/>
      <c r="H51" s="46"/>
      <c r="I51" s="145" t="s">
        <v>37</v>
      </c>
      <c r="J51" s="43" t="str">
        <f>E21</f>
        <v>Moravia Consult Olomouc a.s.</v>
      </c>
      <c r="K51" s="50"/>
    </row>
    <row r="52" s="1" customFormat="1" ht="14.4" customHeight="1">
      <c r="B52" s="45"/>
      <c r="C52" s="39" t="s">
        <v>35</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105</v>
      </c>
      <c r="D54" s="158"/>
      <c r="E54" s="158"/>
      <c r="F54" s="158"/>
      <c r="G54" s="158"/>
      <c r="H54" s="158"/>
      <c r="I54" s="172"/>
      <c r="J54" s="173" t="s">
        <v>106</v>
      </c>
      <c r="K54" s="174"/>
    </row>
    <row r="55" s="1" customFormat="1" ht="10.32" customHeight="1">
      <c r="B55" s="45"/>
      <c r="C55" s="46"/>
      <c r="D55" s="46"/>
      <c r="E55" s="46"/>
      <c r="F55" s="46"/>
      <c r="G55" s="46"/>
      <c r="H55" s="46"/>
      <c r="I55" s="143"/>
      <c r="J55" s="46"/>
      <c r="K55" s="50"/>
    </row>
    <row r="56" s="1" customFormat="1" ht="29.28" customHeight="1">
      <c r="B56" s="45"/>
      <c r="C56" s="175" t="s">
        <v>107</v>
      </c>
      <c r="D56" s="46"/>
      <c r="E56" s="46"/>
      <c r="F56" s="46"/>
      <c r="G56" s="46"/>
      <c r="H56" s="46"/>
      <c r="I56" s="143"/>
      <c r="J56" s="154">
        <f>J78</f>
        <v>0</v>
      </c>
      <c r="K56" s="50"/>
      <c r="AU56" s="23" t="s">
        <v>108</v>
      </c>
    </row>
    <row r="57" s="7" customFormat="1" ht="24.96" customHeight="1">
      <c r="B57" s="176"/>
      <c r="C57" s="177"/>
      <c r="D57" s="178" t="s">
        <v>1272</v>
      </c>
      <c r="E57" s="179"/>
      <c r="F57" s="179"/>
      <c r="G57" s="179"/>
      <c r="H57" s="179"/>
      <c r="I57" s="180"/>
      <c r="J57" s="181">
        <f>J79</f>
        <v>0</v>
      </c>
      <c r="K57" s="182"/>
    </row>
    <row r="58" s="8" customFormat="1" ht="19.92" customHeight="1">
      <c r="B58" s="183"/>
      <c r="C58" s="184"/>
      <c r="D58" s="185" t="s">
        <v>1448</v>
      </c>
      <c r="E58" s="186"/>
      <c r="F58" s="186"/>
      <c r="G58" s="186"/>
      <c r="H58" s="186"/>
      <c r="I58" s="187"/>
      <c r="J58" s="188">
        <f>J80</f>
        <v>0</v>
      </c>
      <c r="K58" s="189"/>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124</v>
      </c>
      <c r="D65" s="73"/>
      <c r="E65" s="73"/>
      <c r="F65" s="73"/>
      <c r="G65" s="73"/>
      <c r="H65" s="73"/>
      <c r="I65" s="190"/>
      <c r="J65" s="73"/>
      <c r="K65" s="73"/>
      <c r="L65" s="71"/>
    </row>
    <row r="66" s="1" customFormat="1" ht="6.96" customHeight="1">
      <c r="B66" s="45"/>
      <c r="C66" s="73"/>
      <c r="D66" s="73"/>
      <c r="E66" s="73"/>
      <c r="F66" s="73"/>
      <c r="G66" s="73"/>
      <c r="H66" s="73"/>
      <c r="I66" s="190"/>
      <c r="J66" s="73"/>
      <c r="K66" s="73"/>
      <c r="L66" s="71"/>
    </row>
    <row r="67" s="1" customFormat="1" ht="14.4" customHeight="1">
      <c r="B67" s="45"/>
      <c r="C67" s="75" t="s">
        <v>18</v>
      </c>
      <c r="D67" s="73"/>
      <c r="E67" s="73"/>
      <c r="F67" s="73"/>
      <c r="G67" s="73"/>
      <c r="H67" s="73"/>
      <c r="I67" s="190"/>
      <c r="J67" s="73"/>
      <c r="K67" s="73"/>
      <c r="L67" s="71"/>
    </row>
    <row r="68" s="1" customFormat="1" ht="16.5" customHeight="1">
      <c r="B68" s="45"/>
      <c r="C68" s="73"/>
      <c r="D68" s="73"/>
      <c r="E68" s="191" t="str">
        <f>E7</f>
        <v>II/118 Zlonice, rekonstrukce mostu ev. č. 118-057</v>
      </c>
      <c r="F68" s="75"/>
      <c r="G68" s="75"/>
      <c r="H68" s="75"/>
      <c r="I68" s="190"/>
      <c r="J68" s="73"/>
      <c r="K68" s="73"/>
      <c r="L68" s="71"/>
    </row>
    <row r="69" s="1" customFormat="1" ht="14.4" customHeight="1">
      <c r="B69" s="45"/>
      <c r="C69" s="75" t="s">
        <v>99</v>
      </c>
      <c r="D69" s="73"/>
      <c r="E69" s="73"/>
      <c r="F69" s="73"/>
      <c r="G69" s="73"/>
      <c r="H69" s="73"/>
      <c r="I69" s="190"/>
      <c r="J69" s="73"/>
      <c r="K69" s="73"/>
      <c r="L69" s="71"/>
    </row>
    <row r="70" s="1" customFormat="1" ht="17.25" customHeight="1">
      <c r="B70" s="45"/>
      <c r="C70" s="73"/>
      <c r="D70" s="73"/>
      <c r="E70" s="81" t="str">
        <f>E9</f>
        <v>VRN - Vedlejší náklady</v>
      </c>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8" customHeight="1">
      <c r="B72" s="45"/>
      <c r="C72" s="75" t="s">
        <v>25</v>
      </c>
      <c r="D72" s="73"/>
      <c r="E72" s="73"/>
      <c r="F72" s="192" t="str">
        <f>F12</f>
        <v xml:space="preserve"> </v>
      </c>
      <c r="G72" s="73"/>
      <c r="H72" s="73"/>
      <c r="I72" s="193" t="s">
        <v>27</v>
      </c>
      <c r="J72" s="84" t="str">
        <f>IF(J12="","",J12)</f>
        <v>2. 2. 2017</v>
      </c>
      <c r="K72" s="73"/>
      <c r="L72" s="71"/>
    </row>
    <row r="73" s="1" customFormat="1" ht="6.96" customHeight="1">
      <c r="B73" s="45"/>
      <c r="C73" s="73"/>
      <c r="D73" s="73"/>
      <c r="E73" s="73"/>
      <c r="F73" s="73"/>
      <c r="G73" s="73"/>
      <c r="H73" s="73"/>
      <c r="I73" s="190"/>
      <c r="J73" s="73"/>
      <c r="K73" s="73"/>
      <c r="L73" s="71"/>
    </row>
    <row r="74" s="1" customFormat="1">
      <c r="B74" s="45"/>
      <c r="C74" s="75" t="s">
        <v>31</v>
      </c>
      <c r="D74" s="73"/>
      <c r="E74" s="73"/>
      <c r="F74" s="192" t="str">
        <f>E15</f>
        <v>Středočeský kraj</v>
      </c>
      <c r="G74" s="73"/>
      <c r="H74" s="73"/>
      <c r="I74" s="193" t="s">
        <v>37</v>
      </c>
      <c r="J74" s="192" t="str">
        <f>E21</f>
        <v>Moravia Consult Olomouc a.s.</v>
      </c>
      <c r="K74" s="73"/>
      <c r="L74" s="71"/>
    </row>
    <row r="75" s="1" customFormat="1" ht="14.4" customHeight="1">
      <c r="B75" s="45"/>
      <c r="C75" s="75" t="s">
        <v>35</v>
      </c>
      <c r="D75" s="73"/>
      <c r="E75" s="73"/>
      <c r="F75" s="192" t="str">
        <f>IF(E18="","",E18)</f>
        <v/>
      </c>
      <c r="G75" s="73"/>
      <c r="H75" s="73"/>
      <c r="I75" s="190"/>
      <c r="J75" s="73"/>
      <c r="K75" s="73"/>
      <c r="L75" s="71"/>
    </row>
    <row r="76" s="1" customFormat="1" ht="10.32" customHeight="1">
      <c r="B76" s="45"/>
      <c r="C76" s="73"/>
      <c r="D76" s="73"/>
      <c r="E76" s="73"/>
      <c r="F76" s="73"/>
      <c r="G76" s="73"/>
      <c r="H76" s="73"/>
      <c r="I76" s="190"/>
      <c r="J76" s="73"/>
      <c r="K76" s="73"/>
      <c r="L76" s="71"/>
    </row>
    <row r="77" s="9" customFormat="1" ht="29.28" customHeight="1">
      <c r="B77" s="194"/>
      <c r="C77" s="195" t="s">
        <v>125</v>
      </c>
      <c r="D77" s="196" t="s">
        <v>61</v>
      </c>
      <c r="E77" s="196" t="s">
        <v>57</v>
      </c>
      <c r="F77" s="196" t="s">
        <v>126</v>
      </c>
      <c r="G77" s="196" t="s">
        <v>127</v>
      </c>
      <c r="H77" s="196" t="s">
        <v>128</v>
      </c>
      <c r="I77" s="197" t="s">
        <v>129</v>
      </c>
      <c r="J77" s="196" t="s">
        <v>106</v>
      </c>
      <c r="K77" s="198" t="s">
        <v>130</v>
      </c>
      <c r="L77" s="199"/>
      <c r="M77" s="101" t="s">
        <v>131</v>
      </c>
      <c r="N77" s="102" t="s">
        <v>46</v>
      </c>
      <c r="O77" s="102" t="s">
        <v>132</v>
      </c>
      <c r="P77" s="102" t="s">
        <v>133</v>
      </c>
      <c r="Q77" s="102" t="s">
        <v>134</v>
      </c>
      <c r="R77" s="102" t="s">
        <v>135</v>
      </c>
      <c r="S77" s="102" t="s">
        <v>136</v>
      </c>
      <c r="T77" s="103" t="s">
        <v>137</v>
      </c>
    </row>
    <row r="78" s="1" customFormat="1" ht="29.28" customHeight="1">
      <c r="B78" s="45"/>
      <c r="C78" s="107" t="s">
        <v>107</v>
      </c>
      <c r="D78" s="73"/>
      <c r="E78" s="73"/>
      <c r="F78" s="73"/>
      <c r="G78" s="73"/>
      <c r="H78" s="73"/>
      <c r="I78" s="190"/>
      <c r="J78" s="200">
        <f>BK78</f>
        <v>0</v>
      </c>
      <c r="K78" s="73"/>
      <c r="L78" s="71"/>
      <c r="M78" s="104"/>
      <c r="N78" s="105"/>
      <c r="O78" s="105"/>
      <c r="P78" s="201">
        <f>P79</f>
        <v>0</v>
      </c>
      <c r="Q78" s="105"/>
      <c r="R78" s="201">
        <f>R79</f>
        <v>0</v>
      </c>
      <c r="S78" s="105"/>
      <c r="T78" s="202">
        <f>T79</f>
        <v>0</v>
      </c>
      <c r="AT78" s="23" t="s">
        <v>75</v>
      </c>
      <c r="AU78" s="23" t="s">
        <v>108</v>
      </c>
      <c r="BK78" s="203">
        <f>BK79</f>
        <v>0</v>
      </c>
    </row>
    <row r="79" s="10" customFormat="1" ht="37.44" customHeight="1">
      <c r="B79" s="204"/>
      <c r="C79" s="205"/>
      <c r="D79" s="206" t="s">
        <v>75</v>
      </c>
      <c r="E79" s="207" t="s">
        <v>90</v>
      </c>
      <c r="F79" s="207" t="s">
        <v>1440</v>
      </c>
      <c r="G79" s="205"/>
      <c r="H79" s="205"/>
      <c r="I79" s="208"/>
      <c r="J79" s="209">
        <f>BK79</f>
        <v>0</v>
      </c>
      <c r="K79" s="205"/>
      <c r="L79" s="210"/>
      <c r="M79" s="211"/>
      <c r="N79" s="212"/>
      <c r="O79" s="212"/>
      <c r="P79" s="213">
        <f>P80</f>
        <v>0</v>
      </c>
      <c r="Q79" s="212"/>
      <c r="R79" s="213">
        <f>R80</f>
        <v>0</v>
      </c>
      <c r="S79" s="212"/>
      <c r="T79" s="214">
        <f>T80</f>
        <v>0</v>
      </c>
      <c r="AR79" s="215" t="s">
        <v>170</v>
      </c>
      <c r="AT79" s="216" t="s">
        <v>75</v>
      </c>
      <c r="AU79" s="216" t="s">
        <v>76</v>
      </c>
      <c r="AY79" s="215" t="s">
        <v>140</v>
      </c>
      <c r="BK79" s="217">
        <f>BK80</f>
        <v>0</v>
      </c>
    </row>
    <row r="80" s="10" customFormat="1" ht="19.92" customHeight="1">
      <c r="B80" s="204"/>
      <c r="C80" s="205"/>
      <c r="D80" s="206" t="s">
        <v>75</v>
      </c>
      <c r="E80" s="218" t="s">
        <v>76</v>
      </c>
      <c r="F80" s="218" t="s">
        <v>1449</v>
      </c>
      <c r="G80" s="205"/>
      <c r="H80" s="205"/>
      <c r="I80" s="208"/>
      <c r="J80" s="219">
        <f>BK80</f>
        <v>0</v>
      </c>
      <c r="K80" s="205"/>
      <c r="L80" s="210"/>
      <c r="M80" s="211"/>
      <c r="N80" s="212"/>
      <c r="O80" s="212"/>
      <c r="P80" s="213">
        <f>SUM(P81:P119)</f>
        <v>0</v>
      </c>
      <c r="Q80" s="212"/>
      <c r="R80" s="213">
        <f>SUM(R81:R119)</f>
        <v>0</v>
      </c>
      <c r="S80" s="212"/>
      <c r="T80" s="214">
        <f>SUM(T81:T119)</f>
        <v>0</v>
      </c>
      <c r="AR80" s="215" t="s">
        <v>170</v>
      </c>
      <c r="AT80" s="216" t="s">
        <v>75</v>
      </c>
      <c r="AU80" s="216" t="s">
        <v>24</v>
      </c>
      <c r="AY80" s="215" t="s">
        <v>140</v>
      </c>
      <c r="BK80" s="217">
        <f>SUM(BK81:BK119)</f>
        <v>0</v>
      </c>
    </row>
    <row r="81" s="1" customFormat="1" ht="16.5" customHeight="1">
      <c r="B81" s="45"/>
      <c r="C81" s="220" t="s">
        <v>24</v>
      </c>
      <c r="D81" s="220" t="s">
        <v>142</v>
      </c>
      <c r="E81" s="221" t="s">
        <v>1450</v>
      </c>
      <c r="F81" s="222" t="s">
        <v>1451</v>
      </c>
      <c r="G81" s="223" t="s">
        <v>1452</v>
      </c>
      <c r="H81" s="224">
        <v>1</v>
      </c>
      <c r="I81" s="225"/>
      <c r="J81" s="226">
        <f>ROUND(I81*H81,2)</f>
        <v>0</v>
      </c>
      <c r="K81" s="222" t="s">
        <v>146</v>
      </c>
      <c r="L81" s="71"/>
      <c r="M81" s="227" t="s">
        <v>22</v>
      </c>
      <c r="N81" s="228" t="s">
        <v>47</v>
      </c>
      <c r="O81" s="46"/>
      <c r="P81" s="229">
        <f>O81*H81</f>
        <v>0</v>
      </c>
      <c r="Q81" s="229">
        <v>0</v>
      </c>
      <c r="R81" s="229">
        <f>Q81*H81</f>
        <v>0</v>
      </c>
      <c r="S81" s="229">
        <v>0</v>
      </c>
      <c r="T81" s="230">
        <f>S81*H81</f>
        <v>0</v>
      </c>
      <c r="AR81" s="23" t="s">
        <v>1445</v>
      </c>
      <c r="AT81" s="23" t="s">
        <v>142</v>
      </c>
      <c r="AU81" s="23" t="s">
        <v>86</v>
      </c>
      <c r="AY81" s="23" t="s">
        <v>140</v>
      </c>
      <c r="BE81" s="231">
        <f>IF(N81="základní",J81,0)</f>
        <v>0</v>
      </c>
      <c r="BF81" s="231">
        <f>IF(N81="snížená",J81,0)</f>
        <v>0</v>
      </c>
      <c r="BG81" s="231">
        <f>IF(N81="zákl. přenesená",J81,0)</f>
        <v>0</v>
      </c>
      <c r="BH81" s="231">
        <f>IF(N81="sníž. přenesená",J81,0)</f>
        <v>0</v>
      </c>
      <c r="BI81" s="231">
        <f>IF(N81="nulová",J81,0)</f>
        <v>0</v>
      </c>
      <c r="BJ81" s="23" t="s">
        <v>24</v>
      </c>
      <c r="BK81" s="231">
        <f>ROUND(I81*H81,2)</f>
        <v>0</v>
      </c>
      <c r="BL81" s="23" t="s">
        <v>1445</v>
      </c>
      <c r="BM81" s="23" t="s">
        <v>1453</v>
      </c>
    </row>
    <row r="82" s="11" customFormat="1">
      <c r="B82" s="235"/>
      <c r="C82" s="236"/>
      <c r="D82" s="232" t="s">
        <v>151</v>
      </c>
      <c r="E82" s="237" t="s">
        <v>22</v>
      </c>
      <c r="F82" s="238" t="s">
        <v>1454</v>
      </c>
      <c r="G82" s="236"/>
      <c r="H82" s="239">
        <v>1</v>
      </c>
      <c r="I82" s="240"/>
      <c r="J82" s="236"/>
      <c r="K82" s="236"/>
      <c r="L82" s="241"/>
      <c r="M82" s="242"/>
      <c r="N82" s="243"/>
      <c r="O82" s="243"/>
      <c r="P82" s="243"/>
      <c r="Q82" s="243"/>
      <c r="R82" s="243"/>
      <c r="S82" s="243"/>
      <c r="T82" s="244"/>
      <c r="AT82" s="245" t="s">
        <v>151</v>
      </c>
      <c r="AU82" s="245" t="s">
        <v>86</v>
      </c>
      <c r="AV82" s="11" t="s">
        <v>86</v>
      </c>
      <c r="AW82" s="11" t="s">
        <v>39</v>
      </c>
      <c r="AX82" s="11" t="s">
        <v>24</v>
      </c>
      <c r="AY82" s="245" t="s">
        <v>140</v>
      </c>
    </row>
    <row r="83" s="1" customFormat="1" ht="25.5" customHeight="1">
      <c r="B83" s="45"/>
      <c r="C83" s="220" t="s">
        <v>86</v>
      </c>
      <c r="D83" s="220" t="s">
        <v>142</v>
      </c>
      <c r="E83" s="221" t="s">
        <v>1455</v>
      </c>
      <c r="F83" s="222" t="s">
        <v>1456</v>
      </c>
      <c r="G83" s="223" t="s">
        <v>1452</v>
      </c>
      <c r="H83" s="224">
        <v>1</v>
      </c>
      <c r="I83" s="225"/>
      <c r="J83" s="226">
        <f>ROUND(I83*H83,2)</f>
        <v>0</v>
      </c>
      <c r="K83" s="222" t="s">
        <v>146</v>
      </c>
      <c r="L83" s="71"/>
      <c r="M83" s="227" t="s">
        <v>22</v>
      </c>
      <c r="N83" s="228" t="s">
        <v>47</v>
      </c>
      <c r="O83" s="46"/>
      <c r="P83" s="229">
        <f>O83*H83</f>
        <v>0</v>
      </c>
      <c r="Q83" s="229">
        <v>0</v>
      </c>
      <c r="R83" s="229">
        <f>Q83*H83</f>
        <v>0</v>
      </c>
      <c r="S83" s="229">
        <v>0</v>
      </c>
      <c r="T83" s="230">
        <f>S83*H83</f>
        <v>0</v>
      </c>
      <c r="AR83" s="23" t="s">
        <v>1445</v>
      </c>
      <c r="AT83" s="23" t="s">
        <v>142</v>
      </c>
      <c r="AU83" s="23" t="s">
        <v>86</v>
      </c>
      <c r="AY83" s="23" t="s">
        <v>140</v>
      </c>
      <c r="BE83" s="231">
        <f>IF(N83="základní",J83,0)</f>
        <v>0</v>
      </c>
      <c r="BF83" s="231">
        <f>IF(N83="snížená",J83,0)</f>
        <v>0</v>
      </c>
      <c r="BG83" s="231">
        <f>IF(N83="zákl. přenesená",J83,0)</f>
        <v>0</v>
      </c>
      <c r="BH83" s="231">
        <f>IF(N83="sníž. přenesená",J83,0)</f>
        <v>0</v>
      </c>
      <c r="BI83" s="231">
        <f>IF(N83="nulová",J83,0)</f>
        <v>0</v>
      </c>
      <c r="BJ83" s="23" t="s">
        <v>24</v>
      </c>
      <c r="BK83" s="231">
        <f>ROUND(I83*H83,2)</f>
        <v>0</v>
      </c>
      <c r="BL83" s="23" t="s">
        <v>1445</v>
      </c>
      <c r="BM83" s="23" t="s">
        <v>1457</v>
      </c>
    </row>
    <row r="84" s="11" customFormat="1">
      <c r="B84" s="235"/>
      <c r="C84" s="236"/>
      <c r="D84" s="232" t="s">
        <v>151</v>
      </c>
      <c r="E84" s="237" t="s">
        <v>22</v>
      </c>
      <c r="F84" s="238" t="s">
        <v>1458</v>
      </c>
      <c r="G84" s="236"/>
      <c r="H84" s="239">
        <v>1</v>
      </c>
      <c r="I84" s="240"/>
      <c r="J84" s="236"/>
      <c r="K84" s="236"/>
      <c r="L84" s="241"/>
      <c r="M84" s="242"/>
      <c r="N84" s="243"/>
      <c r="O84" s="243"/>
      <c r="P84" s="243"/>
      <c r="Q84" s="243"/>
      <c r="R84" s="243"/>
      <c r="S84" s="243"/>
      <c r="T84" s="244"/>
      <c r="AT84" s="245" t="s">
        <v>151</v>
      </c>
      <c r="AU84" s="245" t="s">
        <v>86</v>
      </c>
      <c r="AV84" s="11" t="s">
        <v>86</v>
      </c>
      <c r="AW84" s="11" t="s">
        <v>39</v>
      </c>
      <c r="AX84" s="11" t="s">
        <v>24</v>
      </c>
      <c r="AY84" s="245" t="s">
        <v>140</v>
      </c>
    </row>
    <row r="85" s="1" customFormat="1" ht="16.5" customHeight="1">
      <c r="B85" s="45"/>
      <c r="C85" s="220" t="s">
        <v>159</v>
      </c>
      <c r="D85" s="220" t="s">
        <v>142</v>
      </c>
      <c r="E85" s="221" t="s">
        <v>1459</v>
      </c>
      <c r="F85" s="222" t="s">
        <v>1460</v>
      </c>
      <c r="G85" s="223" t="s">
        <v>1452</v>
      </c>
      <c r="H85" s="224">
        <v>1</v>
      </c>
      <c r="I85" s="225"/>
      <c r="J85" s="226">
        <f>ROUND(I85*H85,2)</f>
        <v>0</v>
      </c>
      <c r="K85" s="222" t="s">
        <v>146</v>
      </c>
      <c r="L85" s="71"/>
      <c r="M85" s="227" t="s">
        <v>22</v>
      </c>
      <c r="N85" s="228" t="s">
        <v>47</v>
      </c>
      <c r="O85" s="46"/>
      <c r="P85" s="229">
        <f>O85*H85</f>
        <v>0</v>
      </c>
      <c r="Q85" s="229">
        <v>0</v>
      </c>
      <c r="R85" s="229">
        <f>Q85*H85</f>
        <v>0</v>
      </c>
      <c r="S85" s="229">
        <v>0</v>
      </c>
      <c r="T85" s="230">
        <f>S85*H85</f>
        <v>0</v>
      </c>
      <c r="AR85" s="23" t="s">
        <v>1445</v>
      </c>
      <c r="AT85" s="23" t="s">
        <v>142</v>
      </c>
      <c r="AU85" s="23" t="s">
        <v>86</v>
      </c>
      <c r="AY85" s="23" t="s">
        <v>140</v>
      </c>
      <c r="BE85" s="231">
        <f>IF(N85="základní",J85,0)</f>
        <v>0</v>
      </c>
      <c r="BF85" s="231">
        <f>IF(N85="snížená",J85,0)</f>
        <v>0</v>
      </c>
      <c r="BG85" s="231">
        <f>IF(N85="zákl. přenesená",J85,0)</f>
        <v>0</v>
      </c>
      <c r="BH85" s="231">
        <f>IF(N85="sníž. přenesená",J85,0)</f>
        <v>0</v>
      </c>
      <c r="BI85" s="231">
        <f>IF(N85="nulová",J85,0)</f>
        <v>0</v>
      </c>
      <c r="BJ85" s="23" t="s">
        <v>24</v>
      </c>
      <c r="BK85" s="231">
        <f>ROUND(I85*H85,2)</f>
        <v>0</v>
      </c>
      <c r="BL85" s="23" t="s">
        <v>1445</v>
      </c>
      <c r="BM85" s="23" t="s">
        <v>1461</v>
      </c>
    </row>
    <row r="86" s="11" customFormat="1">
      <c r="B86" s="235"/>
      <c r="C86" s="236"/>
      <c r="D86" s="232" t="s">
        <v>151</v>
      </c>
      <c r="E86" s="237" t="s">
        <v>22</v>
      </c>
      <c r="F86" s="238" t="s">
        <v>1462</v>
      </c>
      <c r="G86" s="236"/>
      <c r="H86" s="239">
        <v>1</v>
      </c>
      <c r="I86" s="240"/>
      <c r="J86" s="236"/>
      <c r="K86" s="236"/>
      <c r="L86" s="241"/>
      <c r="M86" s="242"/>
      <c r="N86" s="243"/>
      <c r="O86" s="243"/>
      <c r="P86" s="243"/>
      <c r="Q86" s="243"/>
      <c r="R86" s="243"/>
      <c r="S86" s="243"/>
      <c r="T86" s="244"/>
      <c r="AT86" s="245" t="s">
        <v>151</v>
      </c>
      <c r="AU86" s="245" t="s">
        <v>86</v>
      </c>
      <c r="AV86" s="11" t="s">
        <v>86</v>
      </c>
      <c r="AW86" s="11" t="s">
        <v>39</v>
      </c>
      <c r="AX86" s="11" t="s">
        <v>24</v>
      </c>
      <c r="AY86" s="245" t="s">
        <v>140</v>
      </c>
    </row>
    <row r="87" s="1" customFormat="1" ht="16.5" customHeight="1">
      <c r="B87" s="45"/>
      <c r="C87" s="220" t="s">
        <v>147</v>
      </c>
      <c r="D87" s="220" t="s">
        <v>142</v>
      </c>
      <c r="E87" s="221" t="s">
        <v>1463</v>
      </c>
      <c r="F87" s="222" t="s">
        <v>1464</v>
      </c>
      <c r="G87" s="223" t="s">
        <v>1452</v>
      </c>
      <c r="H87" s="224">
        <v>1</v>
      </c>
      <c r="I87" s="225"/>
      <c r="J87" s="226">
        <f>ROUND(I87*H87,2)</f>
        <v>0</v>
      </c>
      <c r="K87" s="222" t="s">
        <v>146</v>
      </c>
      <c r="L87" s="71"/>
      <c r="M87" s="227" t="s">
        <v>22</v>
      </c>
      <c r="N87" s="228" t="s">
        <v>47</v>
      </c>
      <c r="O87" s="46"/>
      <c r="P87" s="229">
        <f>O87*H87</f>
        <v>0</v>
      </c>
      <c r="Q87" s="229">
        <v>0</v>
      </c>
      <c r="R87" s="229">
        <f>Q87*H87</f>
        <v>0</v>
      </c>
      <c r="S87" s="229">
        <v>0</v>
      </c>
      <c r="T87" s="230">
        <f>S87*H87</f>
        <v>0</v>
      </c>
      <c r="AR87" s="23" t="s">
        <v>1445</v>
      </c>
      <c r="AT87" s="23" t="s">
        <v>142</v>
      </c>
      <c r="AU87" s="23" t="s">
        <v>86</v>
      </c>
      <c r="AY87" s="23" t="s">
        <v>140</v>
      </c>
      <c r="BE87" s="231">
        <f>IF(N87="základní",J87,0)</f>
        <v>0</v>
      </c>
      <c r="BF87" s="231">
        <f>IF(N87="snížená",J87,0)</f>
        <v>0</v>
      </c>
      <c r="BG87" s="231">
        <f>IF(N87="zákl. přenesená",J87,0)</f>
        <v>0</v>
      </c>
      <c r="BH87" s="231">
        <f>IF(N87="sníž. přenesená",J87,0)</f>
        <v>0</v>
      </c>
      <c r="BI87" s="231">
        <f>IF(N87="nulová",J87,0)</f>
        <v>0</v>
      </c>
      <c r="BJ87" s="23" t="s">
        <v>24</v>
      </c>
      <c r="BK87" s="231">
        <f>ROUND(I87*H87,2)</f>
        <v>0</v>
      </c>
      <c r="BL87" s="23" t="s">
        <v>1445</v>
      </c>
      <c r="BM87" s="23" t="s">
        <v>1465</v>
      </c>
    </row>
    <row r="88" s="11" customFormat="1">
      <c r="B88" s="235"/>
      <c r="C88" s="236"/>
      <c r="D88" s="232" t="s">
        <v>151</v>
      </c>
      <c r="E88" s="237" t="s">
        <v>22</v>
      </c>
      <c r="F88" s="238" t="s">
        <v>1466</v>
      </c>
      <c r="G88" s="236"/>
      <c r="H88" s="239">
        <v>1</v>
      </c>
      <c r="I88" s="240"/>
      <c r="J88" s="236"/>
      <c r="K88" s="236"/>
      <c r="L88" s="241"/>
      <c r="M88" s="242"/>
      <c r="N88" s="243"/>
      <c r="O88" s="243"/>
      <c r="P88" s="243"/>
      <c r="Q88" s="243"/>
      <c r="R88" s="243"/>
      <c r="S88" s="243"/>
      <c r="T88" s="244"/>
      <c r="AT88" s="245" t="s">
        <v>151</v>
      </c>
      <c r="AU88" s="245" t="s">
        <v>86</v>
      </c>
      <c r="AV88" s="11" t="s">
        <v>86</v>
      </c>
      <c r="AW88" s="11" t="s">
        <v>39</v>
      </c>
      <c r="AX88" s="11" t="s">
        <v>24</v>
      </c>
      <c r="AY88" s="245" t="s">
        <v>140</v>
      </c>
    </row>
    <row r="89" s="1" customFormat="1" ht="25.5" customHeight="1">
      <c r="B89" s="45"/>
      <c r="C89" s="220" t="s">
        <v>170</v>
      </c>
      <c r="D89" s="220" t="s">
        <v>142</v>
      </c>
      <c r="E89" s="221" t="s">
        <v>1467</v>
      </c>
      <c r="F89" s="222" t="s">
        <v>1468</v>
      </c>
      <c r="G89" s="223" t="s">
        <v>1452</v>
      </c>
      <c r="H89" s="224">
        <v>1</v>
      </c>
      <c r="I89" s="225"/>
      <c r="J89" s="226">
        <f>ROUND(I89*H89,2)</f>
        <v>0</v>
      </c>
      <c r="K89" s="222" t="s">
        <v>146</v>
      </c>
      <c r="L89" s="71"/>
      <c r="M89" s="227" t="s">
        <v>22</v>
      </c>
      <c r="N89" s="228" t="s">
        <v>47</v>
      </c>
      <c r="O89" s="46"/>
      <c r="P89" s="229">
        <f>O89*H89</f>
        <v>0</v>
      </c>
      <c r="Q89" s="229">
        <v>0</v>
      </c>
      <c r="R89" s="229">
        <f>Q89*H89</f>
        <v>0</v>
      </c>
      <c r="S89" s="229">
        <v>0</v>
      </c>
      <c r="T89" s="230">
        <f>S89*H89</f>
        <v>0</v>
      </c>
      <c r="AR89" s="23" t="s">
        <v>1445</v>
      </c>
      <c r="AT89" s="23" t="s">
        <v>142</v>
      </c>
      <c r="AU89" s="23" t="s">
        <v>86</v>
      </c>
      <c r="AY89" s="23" t="s">
        <v>140</v>
      </c>
      <c r="BE89" s="231">
        <f>IF(N89="základní",J89,0)</f>
        <v>0</v>
      </c>
      <c r="BF89" s="231">
        <f>IF(N89="snížená",J89,0)</f>
        <v>0</v>
      </c>
      <c r="BG89" s="231">
        <f>IF(N89="zákl. přenesená",J89,0)</f>
        <v>0</v>
      </c>
      <c r="BH89" s="231">
        <f>IF(N89="sníž. přenesená",J89,0)</f>
        <v>0</v>
      </c>
      <c r="BI89" s="231">
        <f>IF(N89="nulová",J89,0)</f>
        <v>0</v>
      </c>
      <c r="BJ89" s="23" t="s">
        <v>24</v>
      </c>
      <c r="BK89" s="231">
        <f>ROUND(I89*H89,2)</f>
        <v>0</v>
      </c>
      <c r="BL89" s="23" t="s">
        <v>1445</v>
      </c>
      <c r="BM89" s="23" t="s">
        <v>1469</v>
      </c>
    </row>
    <row r="90" s="11" customFormat="1">
      <c r="B90" s="235"/>
      <c r="C90" s="236"/>
      <c r="D90" s="232" t="s">
        <v>151</v>
      </c>
      <c r="E90" s="237" t="s">
        <v>22</v>
      </c>
      <c r="F90" s="238" t="s">
        <v>1470</v>
      </c>
      <c r="G90" s="236"/>
      <c r="H90" s="239">
        <v>1</v>
      </c>
      <c r="I90" s="240"/>
      <c r="J90" s="236"/>
      <c r="K90" s="236"/>
      <c r="L90" s="241"/>
      <c r="M90" s="242"/>
      <c r="N90" s="243"/>
      <c r="O90" s="243"/>
      <c r="P90" s="243"/>
      <c r="Q90" s="243"/>
      <c r="R90" s="243"/>
      <c r="S90" s="243"/>
      <c r="T90" s="244"/>
      <c r="AT90" s="245" t="s">
        <v>151</v>
      </c>
      <c r="AU90" s="245" t="s">
        <v>86</v>
      </c>
      <c r="AV90" s="11" t="s">
        <v>86</v>
      </c>
      <c r="AW90" s="11" t="s">
        <v>39</v>
      </c>
      <c r="AX90" s="11" t="s">
        <v>24</v>
      </c>
      <c r="AY90" s="245" t="s">
        <v>140</v>
      </c>
    </row>
    <row r="91" s="1" customFormat="1" ht="25.5" customHeight="1">
      <c r="B91" s="45"/>
      <c r="C91" s="220" t="s">
        <v>177</v>
      </c>
      <c r="D91" s="220" t="s">
        <v>142</v>
      </c>
      <c r="E91" s="221" t="s">
        <v>1471</v>
      </c>
      <c r="F91" s="222" t="s">
        <v>1472</v>
      </c>
      <c r="G91" s="223" t="s">
        <v>1452</v>
      </c>
      <c r="H91" s="224">
        <v>1</v>
      </c>
      <c r="I91" s="225"/>
      <c r="J91" s="226">
        <f>ROUND(I91*H91,2)</f>
        <v>0</v>
      </c>
      <c r="K91" s="222" t="s">
        <v>146</v>
      </c>
      <c r="L91" s="71"/>
      <c r="M91" s="227" t="s">
        <v>22</v>
      </c>
      <c r="N91" s="228" t="s">
        <v>47</v>
      </c>
      <c r="O91" s="46"/>
      <c r="P91" s="229">
        <f>O91*H91</f>
        <v>0</v>
      </c>
      <c r="Q91" s="229">
        <v>0</v>
      </c>
      <c r="R91" s="229">
        <f>Q91*H91</f>
        <v>0</v>
      </c>
      <c r="S91" s="229">
        <v>0</v>
      </c>
      <c r="T91" s="230">
        <f>S91*H91</f>
        <v>0</v>
      </c>
      <c r="AR91" s="23" t="s">
        <v>1445</v>
      </c>
      <c r="AT91" s="23" t="s">
        <v>142</v>
      </c>
      <c r="AU91" s="23" t="s">
        <v>86</v>
      </c>
      <c r="AY91" s="23" t="s">
        <v>140</v>
      </c>
      <c r="BE91" s="231">
        <f>IF(N91="základní",J91,0)</f>
        <v>0</v>
      </c>
      <c r="BF91" s="231">
        <f>IF(N91="snížená",J91,0)</f>
        <v>0</v>
      </c>
      <c r="BG91" s="231">
        <f>IF(N91="zákl. přenesená",J91,0)</f>
        <v>0</v>
      </c>
      <c r="BH91" s="231">
        <f>IF(N91="sníž. přenesená",J91,0)</f>
        <v>0</v>
      </c>
      <c r="BI91" s="231">
        <f>IF(N91="nulová",J91,0)</f>
        <v>0</v>
      </c>
      <c r="BJ91" s="23" t="s">
        <v>24</v>
      </c>
      <c r="BK91" s="231">
        <f>ROUND(I91*H91,2)</f>
        <v>0</v>
      </c>
      <c r="BL91" s="23" t="s">
        <v>1445</v>
      </c>
      <c r="BM91" s="23" t="s">
        <v>1473</v>
      </c>
    </row>
    <row r="92" s="11" customFormat="1">
      <c r="B92" s="235"/>
      <c r="C92" s="236"/>
      <c r="D92" s="232" t="s">
        <v>151</v>
      </c>
      <c r="E92" s="237" t="s">
        <v>22</v>
      </c>
      <c r="F92" s="238" t="s">
        <v>1474</v>
      </c>
      <c r="G92" s="236"/>
      <c r="H92" s="239">
        <v>1</v>
      </c>
      <c r="I92" s="240"/>
      <c r="J92" s="236"/>
      <c r="K92" s="236"/>
      <c r="L92" s="241"/>
      <c r="M92" s="242"/>
      <c r="N92" s="243"/>
      <c r="O92" s="243"/>
      <c r="P92" s="243"/>
      <c r="Q92" s="243"/>
      <c r="R92" s="243"/>
      <c r="S92" s="243"/>
      <c r="T92" s="244"/>
      <c r="AT92" s="245" t="s">
        <v>151</v>
      </c>
      <c r="AU92" s="245" t="s">
        <v>86</v>
      </c>
      <c r="AV92" s="11" t="s">
        <v>86</v>
      </c>
      <c r="AW92" s="11" t="s">
        <v>39</v>
      </c>
      <c r="AX92" s="11" t="s">
        <v>24</v>
      </c>
      <c r="AY92" s="245" t="s">
        <v>140</v>
      </c>
    </row>
    <row r="93" s="1" customFormat="1" ht="16.5" customHeight="1">
      <c r="B93" s="45"/>
      <c r="C93" s="220" t="s">
        <v>184</v>
      </c>
      <c r="D93" s="220" t="s">
        <v>142</v>
      </c>
      <c r="E93" s="221" t="s">
        <v>1475</v>
      </c>
      <c r="F93" s="222" t="s">
        <v>1476</v>
      </c>
      <c r="G93" s="223" t="s">
        <v>1452</v>
      </c>
      <c r="H93" s="224">
        <v>1</v>
      </c>
      <c r="I93" s="225"/>
      <c r="J93" s="226">
        <f>ROUND(I93*H93,2)</f>
        <v>0</v>
      </c>
      <c r="K93" s="222" t="s">
        <v>146</v>
      </c>
      <c r="L93" s="71"/>
      <c r="M93" s="227" t="s">
        <v>22</v>
      </c>
      <c r="N93" s="228" t="s">
        <v>47</v>
      </c>
      <c r="O93" s="46"/>
      <c r="P93" s="229">
        <f>O93*H93</f>
        <v>0</v>
      </c>
      <c r="Q93" s="229">
        <v>0</v>
      </c>
      <c r="R93" s="229">
        <f>Q93*H93</f>
        <v>0</v>
      </c>
      <c r="S93" s="229">
        <v>0</v>
      </c>
      <c r="T93" s="230">
        <f>S93*H93</f>
        <v>0</v>
      </c>
      <c r="AR93" s="23" t="s">
        <v>1445</v>
      </c>
      <c r="AT93" s="23" t="s">
        <v>142</v>
      </c>
      <c r="AU93" s="23" t="s">
        <v>86</v>
      </c>
      <c r="AY93" s="23" t="s">
        <v>140</v>
      </c>
      <c r="BE93" s="231">
        <f>IF(N93="základní",J93,0)</f>
        <v>0</v>
      </c>
      <c r="BF93" s="231">
        <f>IF(N93="snížená",J93,0)</f>
        <v>0</v>
      </c>
      <c r="BG93" s="231">
        <f>IF(N93="zákl. přenesená",J93,0)</f>
        <v>0</v>
      </c>
      <c r="BH93" s="231">
        <f>IF(N93="sníž. přenesená",J93,0)</f>
        <v>0</v>
      </c>
      <c r="BI93" s="231">
        <f>IF(N93="nulová",J93,0)</f>
        <v>0</v>
      </c>
      <c r="BJ93" s="23" t="s">
        <v>24</v>
      </c>
      <c r="BK93" s="231">
        <f>ROUND(I93*H93,2)</f>
        <v>0</v>
      </c>
      <c r="BL93" s="23" t="s">
        <v>1445</v>
      </c>
      <c r="BM93" s="23" t="s">
        <v>1477</v>
      </c>
    </row>
    <row r="94" s="11" customFormat="1">
      <c r="B94" s="235"/>
      <c r="C94" s="236"/>
      <c r="D94" s="232" t="s">
        <v>151</v>
      </c>
      <c r="E94" s="237" t="s">
        <v>22</v>
      </c>
      <c r="F94" s="238" t="s">
        <v>1478</v>
      </c>
      <c r="G94" s="236"/>
      <c r="H94" s="239">
        <v>1</v>
      </c>
      <c r="I94" s="240"/>
      <c r="J94" s="236"/>
      <c r="K94" s="236"/>
      <c r="L94" s="241"/>
      <c r="M94" s="242"/>
      <c r="N94" s="243"/>
      <c r="O94" s="243"/>
      <c r="P94" s="243"/>
      <c r="Q94" s="243"/>
      <c r="R94" s="243"/>
      <c r="S94" s="243"/>
      <c r="T94" s="244"/>
      <c r="AT94" s="245" t="s">
        <v>151</v>
      </c>
      <c r="AU94" s="245" t="s">
        <v>86</v>
      </c>
      <c r="AV94" s="11" t="s">
        <v>86</v>
      </c>
      <c r="AW94" s="11" t="s">
        <v>39</v>
      </c>
      <c r="AX94" s="11" t="s">
        <v>24</v>
      </c>
      <c r="AY94" s="245" t="s">
        <v>140</v>
      </c>
    </row>
    <row r="95" s="1" customFormat="1" ht="16.5" customHeight="1">
      <c r="B95" s="45"/>
      <c r="C95" s="220" t="s">
        <v>191</v>
      </c>
      <c r="D95" s="220" t="s">
        <v>142</v>
      </c>
      <c r="E95" s="221" t="s">
        <v>1479</v>
      </c>
      <c r="F95" s="222" t="s">
        <v>1480</v>
      </c>
      <c r="G95" s="223" t="s">
        <v>1452</v>
      </c>
      <c r="H95" s="224">
        <v>1</v>
      </c>
      <c r="I95" s="225"/>
      <c r="J95" s="226">
        <f>ROUND(I95*H95,2)</f>
        <v>0</v>
      </c>
      <c r="K95" s="222" t="s">
        <v>146</v>
      </c>
      <c r="L95" s="71"/>
      <c r="M95" s="227" t="s">
        <v>22</v>
      </c>
      <c r="N95" s="228" t="s">
        <v>47</v>
      </c>
      <c r="O95" s="46"/>
      <c r="P95" s="229">
        <f>O95*H95</f>
        <v>0</v>
      </c>
      <c r="Q95" s="229">
        <v>0</v>
      </c>
      <c r="R95" s="229">
        <f>Q95*H95</f>
        <v>0</v>
      </c>
      <c r="S95" s="229">
        <v>0</v>
      </c>
      <c r="T95" s="230">
        <f>S95*H95</f>
        <v>0</v>
      </c>
      <c r="AR95" s="23" t="s">
        <v>1445</v>
      </c>
      <c r="AT95" s="23" t="s">
        <v>142</v>
      </c>
      <c r="AU95" s="23" t="s">
        <v>86</v>
      </c>
      <c r="AY95" s="23" t="s">
        <v>140</v>
      </c>
      <c r="BE95" s="231">
        <f>IF(N95="základní",J95,0)</f>
        <v>0</v>
      </c>
      <c r="BF95" s="231">
        <f>IF(N95="snížená",J95,0)</f>
        <v>0</v>
      </c>
      <c r="BG95" s="231">
        <f>IF(N95="zákl. přenesená",J95,0)</f>
        <v>0</v>
      </c>
      <c r="BH95" s="231">
        <f>IF(N95="sníž. přenesená",J95,0)</f>
        <v>0</v>
      </c>
      <c r="BI95" s="231">
        <f>IF(N95="nulová",J95,0)</f>
        <v>0</v>
      </c>
      <c r="BJ95" s="23" t="s">
        <v>24</v>
      </c>
      <c r="BK95" s="231">
        <f>ROUND(I95*H95,2)</f>
        <v>0</v>
      </c>
      <c r="BL95" s="23" t="s">
        <v>1445</v>
      </c>
      <c r="BM95" s="23" t="s">
        <v>1481</v>
      </c>
    </row>
    <row r="96" s="11" customFormat="1">
      <c r="B96" s="235"/>
      <c r="C96" s="236"/>
      <c r="D96" s="232" t="s">
        <v>151</v>
      </c>
      <c r="E96" s="237" t="s">
        <v>22</v>
      </c>
      <c r="F96" s="238" t="s">
        <v>1482</v>
      </c>
      <c r="G96" s="236"/>
      <c r="H96" s="239">
        <v>1</v>
      </c>
      <c r="I96" s="240"/>
      <c r="J96" s="236"/>
      <c r="K96" s="236"/>
      <c r="L96" s="241"/>
      <c r="M96" s="242"/>
      <c r="N96" s="243"/>
      <c r="O96" s="243"/>
      <c r="P96" s="243"/>
      <c r="Q96" s="243"/>
      <c r="R96" s="243"/>
      <c r="S96" s="243"/>
      <c r="T96" s="244"/>
      <c r="AT96" s="245" t="s">
        <v>151</v>
      </c>
      <c r="AU96" s="245" t="s">
        <v>86</v>
      </c>
      <c r="AV96" s="11" t="s">
        <v>86</v>
      </c>
      <c r="AW96" s="11" t="s">
        <v>39</v>
      </c>
      <c r="AX96" s="11" t="s">
        <v>24</v>
      </c>
      <c r="AY96" s="245" t="s">
        <v>140</v>
      </c>
    </row>
    <row r="97" s="1" customFormat="1" ht="25.5" customHeight="1">
      <c r="B97" s="45"/>
      <c r="C97" s="220" t="s">
        <v>206</v>
      </c>
      <c r="D97" s="220" t="s">
        <v>142</v>
      </c>
      <c r="E97" s="221" t="s">
        <v>1483</v>
      </c>
      <c r="F97" s="222" t="s">
        <v>1484</v>
      </c>
      <c r="G97" s="223" t="s">
        <v>1452</v>
      </c>
      <c r="H97" s="224">
        <v>1</v>
      </c>
      <c r="I97" s="225"/>
      <c r="J97" s="226">
        <f>ROUND(I97*H97,2)</f>
        <v>0</v>
      </c>
      <c r="K97" s="222" t="s">
        <v>260</v>
      </c>
      <c r="L97" s="71"/>
      <c r="M97" s="227" t="s">
        <v>22</v>
      </c>
      <c r="N97" s="228" t="s">
        <v>47</v>
      </c>
      <c r="O97" s="46"/>
      <c r="P97" s="229">
        <f>O97*H97</f>
        <v>0</v>
      </c>
      <c r="Q97" s="229">
        <v>0</v>
      </c>
      <c r="R97" s="229">
        <f>Q97*H97</f>
        <v>0</v>
      </c>
      <c r="S97" s="229">
        <v>0</v>
      </c>
      <c r="T97" s="230">
        <f>S97*H97</f>
        <v>0</v>
      </c>
      <c r="AR97" s="23" t="s">
        <v>1445</v>
      </c>
      <c r="AT97" s="23" t="s">
        <v>142</v>
      </c>
      <c r="AU97" s="23" t="s">
        <v>86</v>
      </c>
      <c r="AY97" s="23" t="s">
        <v>140</v>
      </c>
      <c r="BE97" s="231">
        <f>IF(N97="základní",J97,0)</f>
        <v>0</v>
      </c>
      <c r="BF97" s="231">
        <f>IF(N97="snížená",J97,0)</f>
        <v>0</v>
      </c>
      <c r="BG97" s="231">
        <f>IF(N97="zákl. přenesená",J97,0)</f>
        <v>0</v>
      </c>
      <c r="BH97" s="231">
        <f>IF(N97="sníž. přenesená",J97,0)</f>
        <v>0</v>
      </c>
      <c r="BI97" s="231">
        <f>IF(N97="nulová",J97,0)</f>
        <v>0</v>
      </c>
      <c r="BJ97" s="23" t="s">
        <v>24</v>
      </c>
      <c r="BK97" s="231">
        <f>ROUND(I97*H97,2)</f>
        <v>0</v>
      </c>
      <c r="BL97" s="23" t="s">
        <v>1445</v>
      </c>
      <c r="BM97" s="23" t="s">
        <v>1485</v>
      </c>
    </row>
    <row r="98" s="1" customFormat="1" ht="16.5" customHeight="1">
      <c r="B98" s="45"/>
      <c r="C98" s="220" t="s">
        <v>29</v>
      </c>
      <c r="D98" s="220" t="s">
        <v>142</v>
      </c>
      <c r="E98" s="221" t="s">
        <v>1486</v>
      </c>
      <c r="F98" s="222" t="s">
        <v>1487</v>
      </c>
      <c r="G98" s="223" t="s">
        <v>1452</v>
      </c>
      <c r="H98" s="224">
        <v>1</v>
      </c>
      <c r="I98" s="225"/>
      <c r="J98" s="226">
        <f>ROUND(I98*H98,2)</f>
        <v>0</v>
      </c>
      <c r="K98" s="222" t="s">
        <v>146</v>
      </c>
      <c r="L98" s="71"/>
      <c r="M98" s="227" t="s">
        <v>22</v>
      </c>
      <c r="N98" s="228" t="s">
        <v>47</v>
      </c>
      <c r="O98" s="46"/>
      <c r="P98" s="229">
        <f>O98*H98</f>
        <v>0</v>
      </c>
      <c r="Q98" s="229">
        <v>0</v>
      </c>
      <c r="R98" s="229">
        <f>Q98*H98</f>
        <v>0</v>
      </c>
      <c r="S98" s="229">
        <v>0</v>
      </c>
      <c r="T98" s="230">
        <f>S98*H98</f>
        <v>0</v>
      </c>
      <c r="AR98" s="23" t="s">
        <v>1445</v>
      </c>
      <c r="AT98" s="23" t="s">
        <v>142</v>
      </c>
      <c r="AU98" s="23" t="s">
        <v>86</v>
      </c>
      <c r="AY98" s="23" t="s">
        <v>140</v>
      </c>
      <c r="BE98" s="231">
        <f>IF(N98="základní",J98,0)</f>
        <v>0</v>
      </c>
      <c r="BF98" s="231">
        <f>IF(N98="snížená",J98,0)</f>
        <v>0</v>
      </c>
      <c r="BG98" s="231">
        <f>IF(N98="zákl. přenesená",J98,0)</f>
        <v>0</v>
      </c>
      <c r="BH98" s="231">
        <f>IF(N98="sníž. přenesená",J98,0)</f>
        <v>0</v>
      </c>
      <c r="BI98" s="231">
        <f>IF(N98="nulová",J98,0)</f>
        <v>0</v>
      </c>
      <c r="BJ98" s="23" t="s">
        <v>24</v>
      </c>
      <c r="BK98" s="231">
        <f>ROUND(I98*H98,2)</f>
        <v>0</v>
      </c>
      <c r="BL98" s="23" t="s">
        <v>1445</v>
      </c>
      <c r="BM98" s="23" t="s">
        <v>1488</v>
      </c>
    </row>
    <row r="99" s="11" customFormat="1">
      <c r="B99" s="235"/>
      <c r="C99" s="236"/>
      <c r="D99" s="232" t="s">
        <v>151</v>
      </c>
      <c r="E99" s="237" t="s">
        <v>22</v>
      </c>
      <c r="F99" s="238" t="s">
        <v>1489</v>
      </c>
      <c r="G99" s="236"/>
      <c r="H99" s="239">
        <v>1</v>
      </c>
      <c r="I99" s="240"/>
      <c r="J99" s="236"/>
      <c r="K99" s="236"/>
      <c r="L99" s="241"/>
      <c r="M99" s="242"/>
      <c r="N99" s="243"/>
      <c r="O99" s="243"/>
      <c r="P99" s="243"/>
      <c r="Q99" s="243"/>
      <c r="R99" s="243"/>
      <c r="S99" s="243"/>
      <c r="T99" s="244"/>
      <c r="AT99" s="245" t="s">
        <v>151</v>
      </c>
      <c r="AU99" s="245" t="s">
        <v>86</v>
      </c>
      <c r="AV99" s="11" t="s">
        <v>86</v>
      </c>
      <c r="AW99" s="11" t="s">
        <v>39</v>
      </c>
      <c r="AX99" s="11" t="s">
        <v>24</v>
      </c>
      <c r="AY99" s="245" t="s">
        <v>140</v>
      </c>
    </row>
    <row r="100" s="1" customFormat="1" ht="16.5" customHeight="1">
      <c r="B100" s="45"/>
      <c r="C100" s="220" t="s">
        <v>217</v>
      </c>
      <c r="D100" s="220" t="s">
        <v>142</v>
      </c>
      <c r="E100" s="221" t="s">
        <v>1490</v>
      </c>
      <c r="F100" s="222" t="s">
        <v>1491</v>
      </c>
      <c r="G100" s="223" t="s">
        <v>1452</v>
      </c>
      <c r="H100" s="224">
        <v>3</v>
      </c>
      <c r="I100" s="225"/>
      <c r="J100" s="226">
        <f>ROUND(I100*H100,2)</f>
        <v>0</v>
      </c>
      <c r="K100" s="222" t="s">
        <v>260</v>
      </c>
      <c r="L100" s="71"/>
      <c r="M100" s="227" t="s">
        <v>22</v>
      </c>
      <c r="N100" s="228" t="s">
        <v>47</v>
      </c>
      <c r="O100" s="46"/>
      <c r="P100" s="229">
        <f>O100*H100</f>
        <v>0</v>
      </c>
      <c r="Q100" s="229">
        <v>0</v>
      </c>
      <c r="R100" s="229">
        <f>Q100*H100</f>
        <v>0</v>
      </c>
      <c r="S100" s="229">
        <v>0</v>
      </c>
      <c r="T100" s="230">
        <f>S100*H100</f>
        <v>0</v>
      </c>
      <c r="AR100" s="23" t="s">
        <v>1445</v>
      </c>
      <c r="AT100" s="23" t="s">
        <v>142</v>
      </c>
      <c r="AU100" s="23" t="s">
        <v>86</v>
      </c>
      <c r="AY100" s="23" t="s">
        <v>140</v>
      </c>
      <c r="BE100" s="231">
        <f>IF(N100="základní",J100,0)</f>
        <v>0</v>
      </c>
      <c r="BF100" s="231">
        <f>IF(N100="snížená",J100,0)</f>
        <v>0</v>
      </c>
      <c r="BG100" s="231">
        <f>IF(N100="zákl. přenesená",J100,0)</f>
        <v>0</v>
      </c>
      <c r="BH100" s="231">
        <f>IF(N100="sníž. přenesená",J100,0)</f>
        <v>0</v>
      </c>
      <c r="BI100" s="231">
        <f>IF(N100="nulová",J100,0)</f>
        <v>0</v>
      </c>
      <c r="BJ100" s="23" t="s">
        <v>24</v>
      </c>
      <c r="BK100" s="231">
        <f>ROUND(I100*H100,2)</f>
        <v>0</v>
      </c>
      <c r="BL100" s="23" t="s">
        <v>1445</v>
      </c>
      <c r="BM100" s="23" t="s">
        <v>1492</v>
      </c>
    </row>
    <row r="101" s="11" customFormat="1">
      <c r="B101" s="235"/>
      <c r="C101" s="236"/>
      <c r="D101" s="232" t="s">
        <v>151</v>
      </c>
      <c r="E101" s="237" t="s">
        <v>22</v>
      </c>
      <c r="F101" s="238" t="s">
        <v>1493</v>
      </c>
      <c r="G101" s="236"/>
      <c r="H101" s="239">
        <v>1</v>
      </c>
      <c r="I101" s="240"/>
      <c r="J101" s="236"/>
      <c r="K101" s="236"/>
      <c r="L101" s="241"/>
      <c r="M101" s="242"/>
      <c r="N101" s="243"/>
      <c r="O101" s="243"/>
      <c r="P101" s="243"/>
      <c r="Q101" s="243"/>
      <c r="R101" s="243"/>
      <c r="S101" s="243"/>
      <c r="T101" s="244"/>
      <c r="AT101" s="245" t="s">
        <v>151</v>
      </c>
      <c r="AU101" s="245" t="s">
        <v>86</v>
      </c>
      <c r="AV101" s="11" t="s">
        <v>86</v>
      </c>
      <c r="AW101" s="11" t="s">
        <v>39</v>
      </c>
      <c r="AX101" s="11" t="s">
        <v>76</v>
      </c>
      <c r="AY101" s="245" t="s">
        <v>140</v>
      </c>
    </row>
    <row r="102" s="11" customFormat="1">
      <c r="B102" s="235"/>
      <c r="C102" s="236"/>
      <c r="D102" s="232" t="s">
        <v>151</v>
      </c>
      <c r="E102" s="237" t="s">
        <v>22</v>
      </c>
      <c r="F102" s="238" t="s">
        <v>1494</v>
      </c>
      <c r="G102" s="236"/>
      <c r="H102" s="239">
        <v>1</v>
      </c>
      <c r="I102" s="240"/>
      <c r="J102" s="236"/>
      <c r="K102" s="236"/>
      <c r="L102" s="241"/>
      <c r="M102" s="242"/>
      <c r="N102" s="243"/>
      <c r="O102" s="243"/>
      <c r="P102" s="243"/>
      <c r="Q102" s="243"/>
      <c r="R102" s="243"/>
      <c r="S102" s="243"/>
      <c r="T102" s="244"/>
      <c r="AT102" s="245" t="s">
        <v>151</v>
      </c>
      <c r="AU102" s="245" t="s">
        <v>86</v>
      </c>
      <c r="AV102" s="11" t="s">
        <v>86</v>
      </c>
      <c r="AW102" s="11" t="s">
        <v>39</v>
      </c>
      <c r="AX102" s="11" t="s">
        <v>76</v>
      </c>
      <c r="AY102" s="245" t="s">
        <v>140</v>
      </c>
    </row>
    <row r="103" s="11" customFormat="1">
      <c r="B103" s="235"/>
      <c r="C103" s="236"/>
      <c r="D103" s="232" t="s">
        <v>151</v>
      </c>
      <c r="E103" s="237" t="s">
        <v>22</v>
      </c>
      <c r="F103" s="238" t="s">
        <v>1495</v>
      </c>
      <c r="G103" s="236"/>
      <c r="H103" s="239">
        <v>1</v>
      </c>
      <c r="I103" s="240"/>
      <c r="J103" s="236"/>
      <c r="K103" s="236"/>
      <c r="L103" s="241"/>
      <c r="M103" s="242"/>
      <c r="N103" s="243"/>
      <c r="O103" s="243"/>
      <c r="P103" s="243"/>
      <c r="Q103" s="243"/>
      <c r="R103" s="243"/>
      <c r="S103" s="243"/>
      <c r="T103" s="244"/>
      <c r="AT103" s="245" t="s">
        <v>151</v>
      </c>
      <c r="AU103" s="245" t="s">
        <v>86</v>
      </c>
      <c r="AV103" s="11" t="s">
        <v>86</v>
      </c>
      <c r="AW103" s="11" t="s">
        <v>39</v>
      </c>
      <c r="AX103" s="11" t="s">
        <v>76</v>
      </c>
      <c r="AY103" s="245" t="s">
        <v>140</v>
      </c>
    </row>
    <row r="104" s="12" customFormat="1">
      <c r="B104" s="246"/>
      <c r="C104" s="247"/>
      <c r="D104" s="232" t="s">
        <v>151</v>
      </c>
      <c r="E104" s="248" t="s">
        <v>22</v>
      </c>
      <c r="F104" s="249" t="s">
        <v>158</v>
      </c>
      <c r="G104" s="247"/>
      <c r="H104" s="250">
        <v>3</v>
      </c>
      <c r="I104" s="251"/>
      <c r="J104" s="247"/>
      <c r="K104" s="247"/>
      <c r="L104" s="252"/>
      <c r="M104" s="253"/>
      <c r="N104" s="254"/>
      <c r="O104" s="254"/>
      <c r="P104" s="254"/>
      <c r="Q104" s="254"/>
      <c r="R104" s="254"/>
      <c r="S104" s="254"/>
      <c r="T104" s="255"/>
      <c r="AT104" s="256" t="s">
        <v>151</v>
      </c>
      <c r="AU104" s="256" t="s">
        <v>86</v>
      </c>
      <c r="AV104" s="12" t="s">
        <v>147</v>
      </c>
      <c r="AW104" s="12" t="s">
        <v>39</v>
      </c>
      <c r="AX104" s="12" t="s">
        <v>24</v>
      </c>
      <c r="AY104" s="256" t="s">
        <v>140</v>
      </c>
    </row>
    <row r="105" s="1" customFormat="1" ht="16.5" customHeight="1">
      <c r="B105" s="45"/>
      <c r="C105" s="220" t="s">
        <v>222</v>
      </c>
      <c r="D105" s="220" t="s">
        <v>142</v>
      </c>
      <c r="E105" s="221" t="s">
        <v>1496</v>
      </c>
      <c r="F105" s="222" t="s">
        <v>1497</v>
      </c>
      <c r="G105" s="223" t="s">
        <v>1452</v>
      </c>
      <c r="H105" s="224">
        <v>1</v>
      </c>
      <c r="I105" s="225"/>
      <c r="J105" s="226">
        <f>ROUND(I105*H105,2)</f>
        <v>0</v>
      </c>
      <c r="K105" s="222" t="s">
        <v>146</v>
      </c>
      <c r="L105" s="71"/>
      <c r="M105" s="227" t="s">
        <v>22</v>
      </c>
      <c r="N105" s="228" t="s">
        <v>47</v>
      </c>
      <c r="O105" s="46"/>
      <c r="P105" s="229">
        <f>O105*H105</f>
        <v>0</v>
      </c>
      <c r="Q105" s="229">
        <v>0</v>
      </c>
      <c r="R105" s="229">
        <f>Q105*H105</f>
        <v>0</v>
      </c>
      <c r="S105" s="229">
        <v>0</v>
      </c>
      <c r="T105" s="230">
        <f>S105*H105</f>
        <v>0</v>
      </c>
      <c r="AR105" s="23" t="s">
        <v>1445</v>
      </c>
      <c r="AT105" s="23" t="s">
        <v>142</v>
      </c>
      <c r="AU105" s="23" t="s">
        <v>86</v>
      </c>
      <c r="AY105" s="23" t="s">
        <v>140</v>
      </c>
      <c r="BE105" s="231">
        <f>IF(N105="základní",J105,0)</f>
        <v>0</v>
      </c>
      <c r="BF105" s="231">
        <f>IF(N105="snížená",J105,0)</f>
        <v>0</v>
      </c>
      <c r="BG105" s="231">
        <f>IF(N105="zákl. přenesená",J105,0)</f>
        <v>0</v>
      </c>
      <c r="BH105" s="231">
        <f>IF(N105="sníž. přenesená",J105,0)</f>
        <v>0</v>
      </c>
      <c r="BI105" s="231">
        <f>IF(N105="nulová",J105,0)</f>
        <v>0</v>
      </c>
      <c r="BJ105" s="23" t="s">
        <v>24</v>
      </c>
      <c r="BK105" s="231">
        <f>ROUND(I105*H105,2)</f>
        <v>0</v>
      </c>
      <c r="BL105" s="23" t="s">
        <v>1445</v>
      </c>
      <c r="BM105" s="23" t="s">
        <v>1498</v>
      </c>
    </row>
    <row r="106" s="11" customFormat="1">
      <c r="B106" s="235"/>
      <c r="C106" s="236"/>
      <c r="D106" s="232" t="s">
        <v>151</v>
      </c>
      <c r="E106" s="237" t="s">
        <v>22</v>
      </c>
      <c r="F106" s="238" t="s">
        <v>1499</v>
      </c>
      <c r="G106" s="236"/>
      <c r="H106" s="239">
        <v>1</v>
      </c>
      <c r="I106" s="240"/>
      <c r="J106" s="236"/>
      <c r="K106" s="236"/>
      <c r="L106" s="241"/>
      <c r="M106" s="242"/>
      <c r="N106" s="243"/>
      <c r="O106" s="243"/>
      <c r="P106" s="243"/>
      <c r="Q106" s="243"/>
      <c r="R106" s="243"/>
      <c r="S106" s="243"/>
      <c r="T106" s="244"/>
      <c r="AT106" s="245" t="s">
        <v>151</v>
      </c>
      <c r="AU106" s="245" t="s">
        <v>86</v>
      </c>
      <c r="AV106" s="11" t="s">
        <v>86</v>
      </c>
      <c r="AW106" s="11" t="s">
        <v>39</v>
      </c>
      <c r="AX106" s="11" t="s">
        <v>24</v>
      </c>
      <c r="AY106" s="245" t="s">
        <v>140</v>
      </c>
    </row>
    <row r="107" s="1" customFormat="1" ht="25.5" customHeight="1">
      <c r="B107" s="45"/>
      <c r="C107" s="220" t="s">
        <v>229</v>
      </c>
      <c r="D107" s="220" t="s">
        <v>142</v>
      </c>
      <c r="E107" s="221" t="s">
        <v>1500</v>
      </c>
      <c r="F107" s="222" t="s">
        <v>1501</v>
      </c>
      <c r="G107" s="223" t="s">
        <v>1452</v>
      </c>
      <c r="H107" s="224">
        <v>1</v>
      </c>
      <c r="I107" s="225"/>
      <c r="J107" s="226">
        <f>ROUND(I107*H107,2)</f>
        <v>0</v>
      </c>
      <c r="K107" s="222" t="s">
        <v>146</v>
      </c>
      <c r="L107" s="71"/>
      <c r="M107" s="227" t="s">
        <v>22</v>
      </c>
      <c r="N107" s="228" t="s">
        <v>47</v>
      </c>
      <c r="O107" s="46"/>
      <c r="P107" s="229">
        <f>O107*H107</f>
        <v>0</v>
      </c>
      <c r="Q107" s="229">
        <v>0</v>
      </c>
      <c r="R107" s="229">
        <f>Q107*H107</f>
        <v>0</v>
      </c>
      <c r="S107" s="229">
        <v>0</v>
      </c>
      <c r="T107" s="230">
        <f>S107*H107</f>
        <v>0</v>
      </c>
      <c r="AR107" s="23" t="s">
        <v>1445</v>
      </c>
      <c r="AT107" s="23" t="s">
        <v>142</v>
      </c>
      <c r="AU107" s="23" t="s">
        <v>86</v>
      </c>
      <c r="AY107" s="23" t="s">
        <v>140</v>
      </c>
      <c r="BE107" s="231">
        <f>IF(N107="základní",J107,0)</f>
        <v>0</v>
      </c>
      <c r="BF107" s="231">
        <f>IF(N107="snížená",J107,0)</f>
        <v>0</v>
      </c>
      <c r="BG107" s="231">
        <f>IF(N107="zákl. přenesená",J107,0)</f>
        <v>0</v>
      </c>
      <c r="BH107" s="231">
        <f>IF(N107="sníž. přenesená",J107,0)</f>
        <v>0</v>
      </c>
      <c r="BI107" s="231">
        <f>IF(N107="nulová",J107,0)</f>
        <v>0</v>
      </c>
      <c r="BJ107" s="23" t="s">
        <v>24</v>
      </c>
      <c r="BK107" s="231">
        <f>ROUND(I107*H107,2)</f>
        <v>0</v>
      </c>
      <c r="BL107" s="23" t="s">
        <v>1445</v>
      </c>
      <c r="BM107" s="23" t="s">
        <v>1502</v>
      </c>
    </row>
    <row r="108" s="11" customFormat="1">
      <c r="B108" s="235"/>
      <c r="C108" s="236"/>
      <c r="D108" s="232" t="s">
        <v>151</v>
      </c>
      <c r="E108" s="237" t="s">
        <v>22</v>
      </c>
      <c r="F108" s="238" t="s">
        <v>1503</v>
      </c>
      <c r="G108" s="236"/>
      <c r="H108" s="239">
        <v>1</v>
      </c>
      <c r="I108" s="240"/>
      <c r="J108" s="236"/>
      <c r="K108" s="236"/>
      <c r="L108" s="241"/>
      <c r="M108" s="242"/>
      <c r="N108" s="243"/>
      <c r="O108" s="243"/>
      <c r="P108" s="243"/>
      <c r="Q108" s="243"/>
      <c r="R108" s="243"/>
      <c r="S108" s="243"/>
      <c r="T108" s="244"/>
      <c r="AT108" s="245" t="s">
        <v>151</v>
      </c>
      <c r="AU108" s="245" t="s">
        <v>86</v>
      </c>
      <c r="AV108" s="11" t="s">
        <v>86</v>
      </c>
      <c r="AW108" s="11" t="s">
        <v>39</v>
      </c>
      <c r="AX108" s="11" t="s">
        <v>24</v>
      </c>
      <c r="AY108" s="245" t="s">
        <v>140</v>
      </c>
    </row>
    <row r="109" s="1" customFormat="1" ht="16.5" customHeight="1">
      <c r="B109" s="45"/>
      <c r="C109" s="220" t="s">
        <v>235</v>
      </c>
      <c r="D109" s="220" t="s">
        <v>142</v>
      </c>
      <c r="E109" s="221" t="s">
        <v>1504</v>
      </c>
      <c r="F109" s="222" t="s">
        <v>1505</v>
      </c>
      <c r="G109" s="223" t="s">
        <v>1452</v>
      </c>
      <c r="H109" s="224">
        <v>1</v>
      </c>
      <c r="I109" s="225"/>
      <c r="J109" s="226">
        <f>ROUND(I109*H109,2)</f>
        <v>0</v>
      </c>
      <c r="K109" s="222" t="s">
        <v>1311</v>
      </c>
      <c r="L109" s="71"/>
      <c r="M109" s="227" t="s">
        <v>22</v>
      </c>
      <c r="N109" s="228" t="s">
        <v>47</v>
      </c>
      <c r="O109" s="46"/>
      <c r="P109" s="229">
        <f>O109*H109</f>
        <v>0</v>
      </c>
      <c r="Q109" s="229">
        <v>0</v>
      </c>
      <c r="R109" s="229">
        <f>Q109*H109</f>
        <v>0</v>
      </c>
      <c r="S109" s="229">
        <v>0</v>
      </c>
      <c r="T109" s="230">
        <f>S109*H109</f>
        <v>0</v>
      </c>
      <c r="AR109" s="23" t="s">
        <v>1445</v>
      </c>
      <c r="AT109" s="23" t="s">
        <v>142</v>
      </c>
      <c r="AU109" s="23" t="s">
        <v>86</v>
      </c>
      <c r="AY109" s="23" t="s">
        <v>140</v>
      </c>
      <c r="BE109" s="231">
        <f>IF(N109="základní",J109,0)</f>
        <v>0</v>
      </c>
      <c r="BF109" s="231">
        <f>IF(N109="snížená",J109,0)</f>
        <v>0</v>
      </c>
      <c r="BG109" s="231">
        <f>IF(N109="zákl. přenesená",J109,0)</f>
        <v>0</v>
      </c>
      <c r="BH109" s="231">
        <f>IF(N109="sníž. přenesená",J109,0)</f>
        <v>0</v>
      </c>
      <c r="BI109" s="231">
        <f>IF(N109="nulová",J109,0)</f>
        <v>0</v>
      </c>
      <c r="BJ109" s="23" t="s">
        <v>24</v>
      </c>
      <c r="BK109" s="231">
        <f>ROUND(I109*H109,2)</f>
        <v>0</v>
      </c>
      <c r="BL109" s="23" t="s">
        <v>1445</v>
      </c>
      <c r="BM109" s="23" t="s">
        <v>1506</v>
      </c>
    </row>
    <row r="110" s="11" customFormat="1">
      <c r="B110" s="235"/>
      <c r="C110" s="236"/>
      <c r="D110" s="232" t="s">
        <v>151</v>
      </c>
      <c r="E110" s="237" t="s">
        <v>22</v>
      </c>
      <c r="F110" s="238" t="s">
        <v>1507</v>
      </c>
      <c r="G110" s="236"/>
      <c r="H110" s="239">
        <v>1</v>
      </c>
      <c r="I110" s="240"/>
      <c r="J110" s="236"/>
      <c r="K110" s="236"/>
      <c r="L110" s="241"/>
      <c r="M110" s="242"/>
      <c r="N110" s="243"/>
      <c r="O110" s="243"/>
      <c r="P110" s="243"/>
      <c r="Q110" s="243"/>
      <c r="R110" s="243"/>
      <c r="S110" s="243"/>
      <c r="T110" s="244"/>
      <c r="AT110" s="245" t="s">
        <v>151</v>
      </c>
      <c r="AU110" s="245" t="s">
        <v>86</v>
      </c>
      <c r="AV110" s="11" t="s">
        <v>86</v>
      </c>
      <c r="AW110" s="11" t="s">
        <v>39</v>
      </c>
      <c r="AX110" s="11" t="s">
        <v>24</v>
      </c>
      <c r="AY110" s="245" t="s">
        <v>140</v>
      </c>
    </row>
    <row r="111" s="1" customFormat="1" ht="16.5" customHeight="1">
      <c r="B111" s="45"/>
      <c r="C111" s="220" t="s">
        <v>10</v>
      </c>
      <c r="D111" s="220" t="s">
        <v>142</v>
      </c>
      <c r="E111" s="221" t="s">
        <v>1508</v>
      </c>
      <c r="F111" s="222" t="s">
        <v>1509</v>
      </c>
      <c r="G111" s="223" t="s">
        <v>1452</v>
      </c>
      <c r="H111" s="224">
        <v>1</v>
      </c>
      <c r="I111" s="225"/>
      <c r="J111" s="226">
        <f>ROUND(I111*H111,2)</f>
        <v>0</v>
      </c>
      <c r="K111" s="222" t="s">
        <v>146</v>
      </c>
      <c r="L111" s="71"/>
      <c r="M111" s="227" t="s">
        <v>22</v>
      </c>
      <c r="N111" s="228" t="s">
        <v>47</v>
      </c>
      <c r="O111" s="46"/>
      <c r="P111" s="229">
        <f>O111*H111</f>
        <v>0</v>
      </c>
      <c r="Q111" s="229">
        <v>0</v>
      </c>
      <c r="R111" s="229">
        <f>Q111*H111</f>
        <v>0</v>
      </c>
      <c r="S111" s="229">
        <v>0</v>
      </c>
      <c r="T111" s="230">
        <f>S111*H111</f>
        <v>0</v>
      </c>
      <c r="AR111" s="23" t="s">
        <v>1445</v>
      </c>
      <c r="AT111" s="23" t="s">
        <v>142</v>
      </c>
      <c r="AU111" s="23" t="s">
        <v>86</v>
      </c>
      <c r="AY111" s="23" t="s">
        <v>140</v>
      </c>
      <c r="BE111" s="231">
        <f>IF(N111="základní",J111,0)</f>
        <v>0</v>
      </c>
      <c r="BF111" s="231">
        <f>IF(N111="snížená",J111,0)</f>
        <v>0</v>
      </c>
      <c r="BG111" s="231">
        <f>IF(N111="zákl. přenesená",J111,0)</f>
        <v>0</v>
      </c>
      <c r="BH111" s="231">
        <f>IF(N111="sníž. přenesená",J111,0)</f>
        <v>0</v>
      </c>
      <c r="BI111" s="231">
        <f>IF(N111="nulová",J111,0)</f>
        <v>0</v>
      </c>
      <c r="BJ111" s="23" t="s">
        <v>24</v>
      </c>
      <c r="BK111" s="231">
        <f>ROUND(I111*H111,2)</f>
        <v>0</v>
      </c>
      <c r="BL111" s="23" t="s">
        <v>1445</v>
      </c>
      <c r="BM111" s="23" t="s">
        <v>1510</v>
      </c>
    </row>
    <row r="112" s="1" customFormat="1" ht="25.5" customHeight="1">
      <c r="B112" s="45"/>
      <c r="C112" s="220" t="s">
        <v>246</v>
      </c>
      <c r="D112" s="220" t="s">
        <v>142</v>
      </c>
      <c r="E112" s="221" t="s">
        <v>1511</v>
      </c>
      <c r="F112" s="222" t="s">
        <v>1512</v>
      </c>
      <c r="G112" s="223" t="s">
        <v>1452</v>
      </c>
      <c r="H112" s="224">
        <v>1</v>
      </c>
      <c r="I112" s="225"/>
      <c r="J112" s="226">
        <f>ROUND(I112*H112,2)</f>
        <v>0</v>
      </c>
      <c r="K112" s="222" t="s">
        <v>146</v>
      </c>
      <c r="L112" s="71"/>
      <c r="M112" s="227" t="s">
        <v>22</v>
      </c>
      <c r="N112" s="228" t="s">
        <v>47</v>
      </c>
      <c r="O112" s="46"/>
      <c r="P112" s="229">
        <f>O112*H112</f>
        <v>0</v>
      </c>
      <c r="Q112" s="229">
        <v>0</v>
      </c>
      <c r="R112" s="229">
        <f>Q112*H112</f>
        <v>0</v>
      </c>
      <c r="S112" s="229">
        <v>0</v>
      </c>
      <c r="T112" s="230">
        <f>S112*H112</f>
        <v>0</v>
      </c>
      <c r="AR112" s="23" t="s">
        <v>1445</v>
      </c>
      <c r="AT112" s="23" t="s">
        <v>142</v>
      </c>
      <c r="AU112" s="23" t="s">
        <v>86</v>
      </c>
      <c r="AY112" s="23" t="s">
        <v>140</v>
      </c>
      <c r="BE112" s="231">
        <f>IF(N112="základní",J112,0)</f>
        <v>0</v>
      </c>
      <c r="BF112" s="231">
        <f>IF(N112="snížená",J112,0)</f>
        <v>0</v>
      </c>
      <c r="BG112" s="231">
        <f>IF(N112="zákl. přenesená",J112,0)</f>
        <v>0</v>
      </c>
      <c r="BH112" s="231">
        <f>IF(N112="sníž. přenesená",J112,0)</f>
        <v>0</v>
      </c>
      <c r="BI112" s="231">
        <f>IF(N112="nulová",J112,0)</f>
        <v>0</v>
      </c>
      <c r="BJ112" s="23" t="s">
        <v>24</v>
      </c>
      <c r="BK112" s="231">
        <f>ROUND(I112*H112,2)</f>
        <v>0</v>
      </c>
      <c r="BL112" s="23" t="s">
        <v>1445</v>
      </c>
      <c r="BM112" s="23" t="s">
        <v>1513</v>
      </c>
    </row>
    <row r="113" s="11" customFormat="1">
      <c r="B113" s="235"/>
      <c r="C113" s="236"/>
      <c r="D113" s="232" t="s">
        <v>151</v>
      </c>
      <c r="E113" s="237" t="s">
        <v>22</v>
      </c>
      <c r="F113" s="238" t="s">
        <v>1514</v>
      </c>
      <c r="G113" s="236"/>
      <c r="H113" s="239">
        <v>1</v>
      </c>
      <c r="I113" s="240"/>
      <c r="J113" s="236"/>
      <c r="K113" s="236"/>
      <c r="L113" s="241"/>
      <c r="M113" s="242"/>
      <c r="N113" s="243"/>
      <c r="O113" s="243"/>
      <c r="P113" s="243"/>
      <c r="Q113" s="243"/>
      <c r="R113" s="243"/>
      <c r="S113" s="243"/>
      <c r="T113" s="244"/>
      <c r="AT113" s="245" t="s">
        <v>151</v>
      </c>
      <c r="AU113" s="245" t="s">
        <v>86</v>
      </c>
      <c r="AV113" s="11" t="s">
        <v>86</v>
      </c>
      <c r="AW113" s="11" t="s">
        <v>39</v>
      </c>
      <c r="AX113" s="11" t="s">
        <v>24</v>
      </c>
      <c r="AY113" s="245" t="s">
        <v>140</v>
      </c>
    </row>
    <row r="114" s="1" customFormat="1" ht="25.5" customHeight="1">
      <c r="B114" s="45"/>
      <c r="C114" s="220" t="s">
        <v>251</v>
      </c>
      <c r="D114" s="220" t="s">
        <v>142</v>
      </c>
      <c r="E114" s="221" t="s">
        <v>1515</v>
      </c>
      <c r="F114" s="222" t="s">
        <v>1516</v>
      </c>
      <c r="G114" s="223" t="s">
        <v>1452</v>
      </c>
      <c r="H114" s="224">
        <v>1</v>
      </c>
      <c r="I114" s="225"/>
      <c r="J114" s="226">
        <f>ROUND(I114*H114,2)</f>
        <v>0</v>
      </c>
      <c r="K114" s="222" t="s">
        <v>146</v>
      </c>
      <c r="L114" s="71"/>
      <c r="M114" s="227" t="s">
        <v>22</v>
      </c>
      <c r="N114" s="228" t="s">
        <v>47</v>
      </c>
      <c r="O114" s="46"/>
      <c r="P114" s="229">
        <f>O114*H114</f>
        <v>0</v>
      </c>
      <c r="Q114" s="229">
        <v>0</v>
      </c>
      <c r="R114" s="229">
        <f>Q114*H114</f>
        <v>0</v>
      </c>
      <c r="S114" s="229">
        <v>0</v>
      </c>
      <c r="T114" s="230">
        <f>S114*H114</f>
        <v>0</v>
      </c>
      <c r="AR114" s="23" t="s">
        <v>1445</v>
      </c>
      <c r="AT114" s="23" t="s">
        <v>142</v>
      </c>
      <c r="AU114" s="23" t="s">
        <v>86</v>
      </c>
      <c r="AY114" s="23" t="s">
        <v>140</v>
      </c>
      <c r="BE114" s="231">
        <f>IF(N114="základní",J114,0)</f>
        <v>0</v>
      </c>
      <c r="BF114" s="231">
        <f>IF(N114="snížená",J114,0)</f>
        <v>0</v>
      </c>
      <c r="BG114" s="231">
        <f>IF(N114="zákl. přenesená",J114,0)</f>
        <v>0</v>
      </c>
      <c r="BH114" s="231">
        <f>IF(N114="sníž. přenesená",J114,0)</f>
        <v>0</v>
      </c>
      <c r="BI114" s="231">
        <f>IF(N114="nulová",J114,0)</f>
        <v>0</v>
      </c>
      <c r="BJ114" s="23" t="s">
        <v>24</v>
      </c>
      <c r="BK114" s="231">
        <f>ROUND(I114*H114,2)</f>
        <v>0</v>
      </c>
      <c r="BL114" s="23" t="s">
        <v>1445</v>
      </c>
      <c r="BM114" s="23" t="s">
        <v>1517</v>
      </c>
    </row>
    <row r="115" s="11" customFormat="1">
      <c r="B115" s="235"/>
      <c r="C115" s="236"/>
      <c r="D115" s="232" t="s">
        <v>151</v>
      </c>
      <c r="E115" s="237" t="s">
        <v>22</v>
      </c>
      <c r="F115" s="238" t="s">
        <v>1518</v>
      </c>
      <c r="G115" s="236"/>
      <c r="H115" s="239">
        <v>1</v>
      </c>
      <c r="I115" s="240"/>
      <c r="J115" s="236"/>
      <c r="K115" s="236"/>
      <c r="L115" s="241"/>
      <c r="M115" s="242"/>
      <c r="N115" s="243"/>
      <c r="O115" s="243"/>
      <c r="P115" s="243"/>
      <c r="Q115" s="243"/>
      <c r="R115" s="243"/>
      <c r="S115" s="243"/>
      <c r="T115" s="244"/>
      <c r="AT115" s="245" t="s">
        <v>151</v>
      </c>
      <c r="AU115" s="245" t="s">
        <v>86</v>
      </c>
      <c r="AV115" s="11" t="s">
        <v>86</v>
      </c>
      <c r="AW115" s="11" t="s">
        <v>39</v>
      </c>
      <c r="AX115" s="11" t="s">
        <v>24</v>
      </c>
      <c r="AY115" s="245" t="s">
        <v>140</v>
      </c>
    </row>
    <row r="116" s="1" customFormat="1" ht="16.5" customHeight="1">
      <c r="B116" s="45"/>
      <c r="C116" s="220" t="s">
        <v>257</v>
      </c>
      <c r="D116" s="220" t="s">
        <v>142</v>
      </c>
      <c r="E116" s="221" t="s">
        <v>1519</v>
      </c>
      <c r="F116" s="222" t="s">
        <v>1520</v>
      </c>
      <c r="G116" s="223" t="s">
        <v>1452</v>
      </c>
      <c r="H116" s="224">
        <v>1</v>
      </c>
      <c r="I116" s="225"/>
      <c r="J116" s="226">
        <f>ROUND(I116*H116,2)</f>
        <v>0</v>
      </c>
      <c r="K116" s="222" t="s">
        <v>146</v>
      </c>
      <c r="L116" s="71"/>
      <c r="M116" s="227" t="s">
        <v>22</v>
      </c>
      <c r="N116" s="228" t="s">
        <v>47</v>
      </c>
      <c r="O116" s="46"/>
      <c r="P116" s="229">
        <f>O116*H116</f>
        <v>0</v>
      </c>
      <c r="Q116" s="229">
        <v>0</v>
      </c>
      <c r="R116" s="229">
        <f>Q116*H116</f>
        <v>0</v>
      </c>
      <c r="S116" s="229">
        <v>0</v>
      </c>
      <c r="T116" s="230">
        <f>S116*H116</f>
        <v>0</v>
      </c>
      <c r="AR116" s="23" t="s">
        <v>1445</v>
      </c>
      <c r="AT116" s="23" t="s">
        <v>142</v>
      </c>
      <c r="AU116" s="23" t="s">
        <v>86</v>
      </c>
      <c r="AY116" s="23" t="s">
        <v>140</v>
      </c>
      <c r="BE116" s="231">
        <f>IF(N116="základní",J116,0)</f>
        <v>0</v>
      </c>
      <c r="BF116" s="231">
        <f>IF(N116="snížená",J116,0)</f>
        <v>0</v>
      </c>
      <c r="BG116" s="231">
        <f>IF(N116="zákl. přenesená",J116,0)</f>
        <v>0</v>
      </c>
      <c r="BH116" s="231">
        <f>IF(N116="sníž. přenesená",J116,0)</f>
        <v>0</v>
      </c>
      <c r="BI116" s="231">
        <f>IF(N116="nulová",J116,0)</f>
        <v>0</v>
      </c>
      <c r="BJ116" s="23" t="s">
        <v>24</v>
      </c>
      <c r="BK116" s="231">
        <f>ROUND(I116*H116,2)</f>
        <v>0</v>
      </c>
      <c r="BL116" s="23" t="s">
        <v>1445</v>
      </c>
      <c r="BM116" s="23" t="s">
        <v>1521</v>
      </c>
    </row>
    <row r="117" s="11" customFormat="1">
      <c r="B117" s="235"/>
      <c r="C117" s="236"/>
      <c r="D117" s="232" t="s">
        <v>151</v>
      </c>
      <c r="E117" s="237" t="s">
        <v>22</v>
      </c>
      <c r="F117" s="238" t="s">
        <v>1522</v>
      </c>
      <c r="G117" s="236"/>
      <c r="H117" s="239">
        <v>1</v>
      </c>
      <c r="I117" s="240"/>
      <c r="J117" s="236"/>
      <c r="K117" s="236"/>
      <c r="L117" s="241"/>
      <c r="M117" s="242"/>
      <c r="N117" s="243"/>
      <c r="O117" s="243"/>
      <c r="P117" s="243"/>
      <c r="Q117" s="243"/>
      <c r="R117" s="243"/>
      <c r="S117" s="243"/>
      <c r="T117" s="244"/>
      <c r="AT117" s="245" t="s">
        <v>151</v>
      </c>
      <c r="AU117" s="245" t="s">
        <v>86</v>
      </c>
      <c r="AV117" s="11" t="s">
        <v>86</v>
      </c>
      <c r="AW117" s="11" t="s">
        <v>39</v>
      </c>
      <c r="AX117" s="11" t="s">
        <v>24</v>
      </c>
      <c r="AY117" s="245" t="s">
        <v>140</v>
      </c>
    </row>
    <row r="118" s="1" customFormat="1" ht="25.5" customHeight="1">
      <c r="B118" s="45"/>
      <c r="C118" s="220" t="s">
        <v>263</v>
      </c>
      <c r="D118" s="220" t="s">
        <v>142</v>
      </c>
      <c r="E118" s="221" t="s">
        <v>1523</v>
      </c>
      <c r="F118" s="222" t="s">
        <v>1524</v>
      </c>
      <c r="G118" s="223" t="s">
        <v>1452</v>
      </c>
      <c r="H118" s="224">
        <v>1</v>
      </c>
      <c r="I118" s="225"/>
      <c r="J118" s="226">
        <f>ROUND(I118*H118,2)</f>
        <v>0</v>
      </c>
      <c r="K118" s="222" t="s">
        <v>146</v>
      </c>
      <c r="L118" s="71"/>
      <c r="M118" s="227" t="s">
        <v>22</v>
      </c>
      <c r="N118" s="228" t="s">
        <v>47</v>
      </c>
      <c r="O118" s="46"/>
      <c r="P118" s="229">
        <f>O118*H118</f>
        <v>0</v>
      </c>
      <c r="Q118" s="229">
        <v>0</v>
      </c>
      <c r="R118" s="229">
        <f>Q118*H118</f>
        <v>0</v>
      </c>
      <c r="S118" s="229">
        <v>0</v>
      </c>
      <c r="T118" s="230">
        <f>S118*H118</f>
        <v>0</v>
      </c>
      <c r="AR118" s="23" t="s">
        <v>1445</v>
      </c>
      <c r="AT118" s="23" t="s">
        <v>142</v>
      </c>
      <c r="AU118" s="23" t="s">
        <v>86</v>
      </c>
      <c r="AY118" s="23" t="s">
        <v>140</v>
      </c>
      <c r="BE118" s="231">
        <f>IF(N118="základní",J118,0)</f>
        <v>0</v>
      </c>
      <c r="BF118" s="231">
        <f>IF(N118="snížená",J118,0)</f>
        <v>0</v>
      </c>
      <c r="BG118" s="231">
        <f>IF(N118="zákl. přenesená",J118,0)</f>
        <v>0</v>
      </c>
      <c r="BH118" s="231">
        <f>IF(N118="sníž. přenesená",J118,0)</f>
        <v>0</v>
      </c>
      <c r="BI118" s="231">
        <f>IF(N118="nulová",J118,0)</f>
        <v>0</v>
      </c>
      <c r="BJ118" s="23" t="s">
        <v>24</v>
      </c>
      <c r="BK118" s="231">
        <f>ROUND(I118*H118,2)</f>
        <v>0</v>
      </c>
      <c r="BL118" s="23" t="s">
        <v>1445</v>
      </c>
      <c r="BM118" s="23" t="s">
        <v>1525</v>
      </c>
    </row>
    <row r="119" s="11" customFormat="1">
      <c r="B119" s="235"/>
      <c r="C119" s="236"/>
      <c r="D119" s="232" t="s">
        <v>151</v>
      </c>
      <c r="E119" s="237" t="s">
        <v>22</v>
      </c>
      <c r="F119" s="238" t="s">
        <v>1526</v>
      </c>
      <c r="G119" s="236"/>
      <c r="H119" s="239">
        <v>1</v>
      </c>
      <c r="I119" s="240"/>
      <c r="J119" s="236"/>
      <c r="K119" s="236"/>
      <c r="L119" s="241"/>
      <c r="M119" s="283"/>
      <c r="N119" s="284"/>
      <c r="O119" s="284"/>
      <c r="P119" s="284"/>
      <c r="Q119" s="284"/>
      <c r="R119" s="284"/>
      <c r="S119" s="284"/>
      <c r="T119" s="285"/>
      <c r="AT119" s="245" t="s">
        <v>151</v>
      </c>
      <c r="AU119" s="245" t="s">
        <v>86</v>
      </c>
      <c r="AV119" s="11" t="s">
        <v>86</v>
      </c>
      <c r="AW119" s="11" t="s">
        <v>39</v>
      </c>
      <c r="AX119" s="11" t="s">
        <v>24</v>
      </c>
      <c r="AY119" s="245" t="s">
        <v>140</v>
      </c>
    </row>
    <row r="120" s="1" customFormat="1" ht="6.96" customHeight="1">
      <c r="B120" s="66"/>
      <c r="C120" s="67"/>
      <c r="D120" s="67"/>
      <c r="E120" s="67"/>
      <c r="F120" s="67"/>
      <c r="G120" s="67"/>
      <c r="H120" s="67"/>
      <c r="I120" s="165"/>
      <c r="J120" s="67"/>
      <c r="K120" s="67"/>
      <c r="L120" s="71"/>
    </row>
  </sheetData>
  <sheetProtection sheet="1" autoFilter="0" formatColumns="0" formatRows="0" objects="1" scenarios="1" spinCount="100000" saltValue="XmuvCupbWm+AF1VjqzEruxL3eDgUC4dPj4NaIMM99qYEqc3cPQFUUc/F2F1Txt1KBrmJwJvVInhdkIVXFKdxQw==" hashValue="/S17FLQE1/0xTooF3JUUXNJQEOuZdJDZucjIhheug/VecXkuidOHsV1XPOLXHLi1LYlwjAAlp6gcyQJt+M6BoA==" algorithmName="SHA-512" password="CC35"/>
  <autoFilter ref="C77:K119"/>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6" customWidth="1"/>
    <col min="2" max="2" width="1.664063" style="286" customWidth="1"/>
    <col min="3" max="4" width="5" style="286" customWidth="1"/>
    <col min="5" max="5" width="11.67" style="286" customWidth="1"/>
    <col min="6" max="6" width="9.17" style="286" customWidth="1"/>
    <col min="7" max="7" width="5" style="286" customWidth="1"/>
    <col min="8" max="8" width="77.83" style="286" customWidth="1"/>
    <col min="9" max="10" width="20" style="286" customWidth="1"/>
    <col min="11" max="11" width="1.664063" style="286" customWidth="1"/>
  </cols>
  <sheetData>
    <row r="1" ht="37.5" customHeight="1"/>
    <row r="2" ht="7.5" customHeight="1">
      <c r="B2" s="287"/>
      <c r="C2" s="288"/>
      <c r="D2" s="288"/>
      <c r="E2" s="288"/>
      <c r="F2" s="288"/>
      <c r="G2" s="288"/>
      <c r="H2" s="288"/>
      <c r="I2" s="288"/>
      <c r="J2" s="288"/>
      <c r="K2" s="289"/>
    </row>
    <row r="3" s="14" customFormat="1" ht="45" customHeight="1">
      <c r="B3" s="290"/>
      <c r="C3" s="291" t="s">
        <v>1527</v>
      </c>
      <c r="D3" s="291"/>
      <c r="E3" s="291"/>
      <c r="F3" s="291"/>
      <c r="G3" s="291"/>
      <c r="H3" s="291"/>
      <c r="I3" s="291"/>
      <c r="J3" s="291"/>
      <c r="K3" s="292"/>
    </row>
    <row r="4" ht="25.5" customHeight="1">
      <c r="B4" s="293"/>
      <c r="C4" s="294" t="s">
        <v>1528</v>
      </c>
      <c r="D4" s="294"/>
      <c r="E4" s="294"/>
      <c r="F4" s="294"/>
      <c r="G4" s="294"/>
      <c r="H4" s="294"/>
      <c r="I4" s="294"/>
      <c r="J4" s="294"/>
      <c r="K4" s="295"/>
    </row>
    <row r="5" ht="5.25" customHeight="1">
      <c r="B5" s="293"/>
      <c r="C5" s="296"/>
      <c r="D5" s="296"/>
      <c r="E5" s="296"/>
      <c r="F5" s="296"/>
      <c r="G5" s="296"/>
      <c r="H5" s="296"/>
      <c r="I5" s="296"/>
      <c r="J5" s="296"/>
      <c r="K5" s="295"/>
    </row>
    <row r="6" ht="15" customHeight="1">
      <c r="B6" s="293"/>
      <c r="C6" s="297" t="s">
        <v>1529</v>
      </c>
      <c r="D6" s="297"/>
      <c r="E6" s="297"/>
      <c r="F6" s="297"/>
      <c r="G6" s="297"/>
      <c r="H6" s="297"/>
      <c r="I6" s="297"/>
      <c r="J6" s="297"/>
      <c r="K6" s="295"/>
    </row>
    <row r="7" ht="15" customHeight="1">
      <c r="B7" s="298"/>
      <c r="C7" s="297" t="s">
        <v>1530</v>
      </c>
      <c r="D7" s="297"/>
      <c r="E7" s="297"/>
      <c r="F7" s="297"/>
      <c r="G7" s="297"/>
      <c r="H7" s="297"/>
      <c r="I7" s="297"/>
      <c r="J7" s="297"/>
      <c r="K7" s="295"/>
    </row>
    <row r="8" ht="12.75" customHeight="1">
      <c r="B8" s="298"/>
      <c r="C8" s="297"/>
      <c r="D8" s="297"/>
      <c r="E8" s="297"/>
      <c r="F8" s="297"/>
      <c r="G8" s="297"/>
      <c r="H8" s="297"/>
      <c r="I8" s="297"/>
      <c r="J8" s="297"/>
      <c r="K8" s="295"/>
    </row>
    <row r="9" ht="15" customHeight="1">
      <c r="B9" s="298"/>
      <c r="C9" s="297" t="s">
        <v>1531</v>
      </c>
      <c r="D9" s="297"/>
      <c r="E9" s="297"/>
      <c r="F9" s="297"/>
      <c r="G9" s="297"/>
      <c r="H9" s="297"/>
      <c r="I9" s="297"/>
      <c r="J9" s="297"/>
      <c r="K9" s="295"/>
    </row>
    <row r="10" ht="15" customHeight="1">
      <c r="B10" s="298"/>
      <c r="C10" s="297"/>
      <c r="D10" s="297" t="s">
        <v>1532</v>
      </c>
      <c r="E10" s="297"/>
      <c r="F10" s="297"/>
      <c r="G10" s="297"/>
      <c r="H10" s="297"/>
      <c r="I10" s="297"/>
      <c r="J10" s="297"/>
      <c r="K10" s="295"/>
    </row>
    <row r="11" ht="15" customHeight="1">
      <c r="B11" s="298"/>
      <c r="C11" s="299"/>
      <c r="D11" s="297" t="s">
        <v>1533</v>
      </c>
      <c r="E11" s="297"/>
      <c r="F11" s="297"/>
      <c r="G11" s="297"/>
      <c r="H11" s="297"/>
      <c r="I11" s="297"/>
      <c r="J11" s="297"/>
      <c r="K11" s="295"/>
    </row>
    <row r="12" ht="12.75" customHeight="1">
      <c r="B12" s="298"/>
      <c r="C12" s="299"/>
      <c r="D12" s="299"/>
      <c r="E12" s="299"/>
      <c r="F12" s="299"/>
      <c r="G12" s="299"/>
      <c r="H12" s="299"/>
      <c r="I12" s="299"/>
      <c r="J12" s="299"/>
      <c r="K12" s="295"/>
    </row>
    <row r="13" ht="15" customHeight="1">
      <c r="B13" s="298"/>
      <c r="C13" s="299"/>
      <c r="D13" s="297" t="s">
        <v>1534</v>
      </c>
      <c r="E13" s="297"/>
      <c r="F13" s="297"/>
      <c r="G13" s="297"/>
      <c r="H13" s="297"/>
      <c r="I13" s="297"/>
      <c r="J13" s="297"/>
      <c r="K13" s="295"/>
    </row>
    <row r="14" ht="15" customHeight="1">
      <c r="B14" s="298"/>
      <c r="C14" s="299"/>
      <c r="D14" s="297" t="s">
        <v>1535</v>
      </c>
      <c r="E14" s="297"/>
      <c r="F14" s="297"/>
      <c r="G14" s="297"/>
      <c r="H14" s="297"/>
      <c r="I14" s="297"/>
      <c r="J14" s="297"/>
      <c r="K14" s="295"/>
    </row>
    <row r="15" ht="15" customHeight="1">
      <c r="B15" s="298"/>
      <c r="C15" s="299"/>
      <c r="D15" s="297" t="s">
        <v>1536</v>
      </c>
      <c r="E15" s="297"/>
      <c r="F15" s="297"/>
      <c r="G15" s="297"/>
      <c r="H15" s="297"/>
      <c r="I15" s="297"/>
      <c r="J15" s="297"/>
      <c r="K15" s="295"/>
    </row>
    <row r="16" ht="15" customHeight="1">
      <c r="B16" s="298"/>
      <c r="C16" s="299"/>
      <c r="D16" s="299"/>
      <c r="E16" s="300" t="s">
        <v>83</v>
      </c>
      <c r="F16" s="297" t="s">
        <v>1537</v>
      </c>
      <c r="G16" s="297"/>
      <c r="H16" s="297"/>
      <c r="I16" s="297"/>
      <c r="J16" s="297"/>
      <c r="K16" s="295"/>
    </row>
    <row r="17" ht="15" customHeight="1">
      <c r="B17" s="298"/>
      <c r="C17" s="299"/>
      <c r="D17" s="299"/>
      <c r="E17" s="300" t="s">
        <v>1538</v>
      </c>
      <c r="F17" s="297" t="s">
        <v>1539</v>
      </c>
      <c r="G17" s="297"/>
      <c r="H17" s="297"/>
      <c r="I17" s="297"/>
      <c r="J17" s="297"/>
      <c r="K17" s="295"/>
    </row>
    <row r="18" ht="15" customHeight="1">
      <c r="B18" s="298"/>
      <c r="C18" s="299"/>
      <c r="D18" s="299"/>
      <c r="E18" s="300" t="s">
        <v>1540</v>
      </c>
      <c r="F18" s="297" t="s">
        <v>1541</v>
      </c>
      <c r="G18" s="297"/>
      <c r="H18" s="297"/>
      <c r="I18" s="297"/>
      <c r="J18" s="297"/>
      <c r="K18" s="295"/>
    </row>
    <row r="19" ht="15" customHeight="1">
      <c r="B19" s="298"/>
      <c r="C19" s="299"/>
      <c r="D19" s="299"/>
      <c r="E19" s="300" t="s">
        <v>1542</v>
      </c>
      <c r="F19" s="297" t="s">
        <v>1543</v>
      </c>
      <c r="G19" s="297"/>
      <c r="H19" s="297"/>
      <c r="I19" s="297"/>
      <c r="J19" s="297"/>
      <c r="K19" s="295"/>
    </row>
    <row r="20" ht="15" customHeight="1">
      <c r="B20" s="298"/>
      <c r="C20" s="299"/>
      <c r="D20" s="299"/>
      <c r="E20" s="300" t="s">
        <v>1544</v>
      </c>
      <c r="F20" s="297" t="s">
        <v>1545</v>
      </c>
      <c r="G20" s="297"/>
      <c r="H20" s="297"/>
      <c r="I20" s="297"/>
      <c r="J20" s="297"/>
      <c r="K20" s="295"/>
    </row>
    <row r="21" ht="15" customHeight="1">
      <c r="B21" s="298"/>
      <c r="C21" s="299"/>
      <c r="D21" s="299"/>
      <c r="E21" s="300" t="s">
        <v>1546</v>
      </c>
      <c r="F21" s="297" t="s">
        <v>1547</v>
      </c>
      <c r="G21" s="297"/>
      <c r="H21" s="297"/>
      <c r="I21" s="297"/>
      <c r="J21" s="297"/>
      <c r="K21" s="295"/>
    </row>
    <row r="22" ht="12.75" customHeight="1">
      <c r="B22" s="298"/>
      <c r="C22" s="299"/>
      <c r="D22" s="299"/>
      <c r="E22" s="299"/>
      <c r="F22" s="299"/>
      <c r="G22" s="299"/>
      <c r="H22" s="299"/>
      <c r="I22" s="299"/>
      <c r="J22" s="299"/>
      <c r="K22" s="295"/>
    </row>
    <row r="23" ht="15" customHeight="1">
      <c r="B23" s="298"/>
      <c r="C23" s="297" t="s">
        <v>1548</v>
      </c>
      <c r="D23" s="297"/>
      <c r="E23" s="297"/>
      <c r="F23" s="297"/>
      <c r="G23" s="297"/>
      <c r="H23" s="297"/>
      <c r="I23" s="297"/>
      <c r="J23" s="297"/>
      <c r="K23" s="295"/>
    </row>
    <row r="24" ht="15" customHeight="1">
      <c r="B24" s="298"/>
      <c r="C24" s="297" t="s">
        <v>1549</v>
      </c>
      <c r="D24" s="297"/>
      <c r="E24" s="297"/>
      <c r="F24" s="297"/>
      <c r="G24" s="297"/>
      <c r="H24" s="297"/>
      <c r="I24" s="297"/>
      <c r="J24" s="297"/>
      <c r="K24" s="295"/>
    </row>
    <row r="25" ht="15" customHeight="1">
      <c r="B25" s="298"/>
      <c r="C25" s="297"/>
      <c r="D25" s="297" t="s">
        <v>1550</v>
      </c>
      <c r="E25" s="297"/>
      <c r="F25" s="297"/>
      <c r="G25" s="297"/>
      <c r="H25" s="297"/>
      <c r="I25" s="297"/>
      <c r="J25" s="297"/>
      <c r="K25" s="295"/>
    </row>
    <row r="26" ht="15" customHeight="1">
      <c r="B26" s="298"/>
      <c r="C26" s="299"/>
      <c r="D26" s="297" t="s">
        <v>1551</v>
      </c>
      <c r="E26" s="297"/>
      <c r="F26" s="297"/>
      <c r="G26" s="297"/>
      <c r="H26" s="297"/>
      <c r="I26" s="297"/>
      <c r="J26" s="297"/>
      <c r="K26" s="295"/>
    </row>
    <row r="27" ht="12.75" customHeight="1">
      <c r="B27" s="298"/>
      <c r="C27" s="299"/>
      <c r="D27" s="299"/>
      <c r="E27" s="299"/>
      <c r="F27" s="299"/>
      <c r="G27" s="299"/>
      <c r="H27" s="299"/>
      <c r="I27" s="299"/>
      <c r="J27" s="299"/>
      <c r="K27" s="295"/>
    </row>
    <row r="28" ht="15" customHeight="1">
      <c r="B28" s="298"/>
      <c r="C28" s="299"/>
      <c r="D28" s="297" t="s">
        <v>1552</v>
      </c>
      <c r="E28" s="297"/>
      <c r="F28" s="297"/>
      <c r="G28" s="297"/>
      <c r="H28" s="297"/>
      <c r="I28" s="297"/>
      <c r="J28" s="297"/>
      <c r="K28" s="295"/>
    </row>
    <row r="29" ht="15" customHeight="1">
      <c r="B29" s="298"/>
      <c r="C29" s="299"/>
      <c r="D29" s="297" t="s">
        <v>1553</v>
      </c>
      <c r="E29" s="297"/>
      <c r="F29" s="297"/>
      <c r="G29" s="297"/>
      <c r="H29" s="297"/>
      <c r="I29" s="297"/>
      <c r="J29" s="297"/>
      <c r="K29" s="295"/>
    </row>
    <row r="30" ht="12.75" customHeight="1">
      <c r="B30" s="298"/>
      <c r="C30" s="299"/>
      <c r="D30" s="299"/>
      <c r="E30" s="299"/>
      <c r="F30" s="299"/>
      <c r="G30" s="299"/>
      <c r="H30" s="299"/>
      <c r="I30" s="299"/>
      <c r="J30" s="299"/>
      <c r="K30" s="295"/>
    </row>
    <row r="31" ht="15" customHeight="1">
      <c r="B31" s="298"/>
      <c r="C31" s="299"/>
      <c r="D31" s="297" t="s">
        <v>1554</v>
      </c>
      <c r="E31" s="297"/>
      <c r="F31" s="297"/>
      <c r="G31" s="297"/>
      <c r="H31" s="297"/>
      <c r="I31" s="297"/>
      <c r="J31" s="297"/>
      <c r="K31" s="295"/>
    </row>
    <row r="32" ht="15" customHeight="1">
      <c r="B32" s="298"/>
      <c r="C32" s="299"/>
      <c r="D32" s="297" t="s">
        <v>1555</v>
      </c>
      <c r="E32" s="297"/>
      <c r="F32" s="297"/>
      <c r="G32" s="297"/>
      <c r="H32" s="297"/>
      <c r="I32" s="297"/>
      <c r="J32" s="297"/>
      <c r="K32" s="295"/>
    </row>
    <row r="33" ht="15" customHeight="1">
      <c r="B33" s="298"/>
      <c r="C33" s="299"/>
      <c r="D33" s="297" t="s">
        <v>1556</v>
      </c>
      <c r="E33" s="297"/>
      <c r="F33" s="297"/>
      <c r="G33" s="297"/>
      <c r="H33" s="297"/>
      <c r="I33" s="297"/>
      <c r="J33" s="297"/>
      <c r="K33" s="295"/>
    </row>
    <row r="34" ht="15" customHeight="1">
      <c r="B34" s="298"/>
      <c r="C34" s="299"/>
      <c r="D34" s="297"/>
      <c r="E34" s="301" t="s">
        <v>125</v>
      </c>
      <c r="F34" s="297"/>
      <c r="G34" s="297" t="s">
        <v>1557</v>
      </c>
      <c r="H34" s="297"/>
      <c r="I34" s="297"/>
      <c r="J34" s="297"/>
      <c r="K34" s="295"/>
    </row>
    <row r="35" ht="30.75" customHeight="1">
      <c r="B35" s="298"/>
      <c r="C35" s="299"/>
      <c r="D35" s="297"/>
      <c r="E35" s="301" t="s">
        <v>1558</v>
      </c>
      <c r="F35" s="297"/>
      <c r="G35" s="297" t="s">
        <v>1559</v>
      </c>
      <c r="H35" s="297"/>
      <c r="I35" s="297"/>
      <c r="J35" s="297"/>
      <c r="K35" s="295"/>
    </row>
    <row r="36" ht="15" customHeight="1">
      <c r="B36" s="298"/>
      <c r="C36" s="299"/>
      <c r="D36" s="297"/>
      <c r="E36" s="301" t="s">
        <v>57</v>
      </c>
      <c r="F36" s="297"/>
      <c r="G36" s="297" t="s">
        <v>1560</v>
      </c>
      <c r="H36" s="297"/>
      <c r="I36" s="297"/>
      <c r="J36" s="297"/>
      <c r="K36" s="295"/>
    </row>
    <row r="37" ht="15" customHeight="1">
      <c r="B37" s="298"/>
      <c r="C37" s="299"/>
      <c r="D37" s="297"/>
      <c r="E37" s="301" t="s">
        <v>126</v>
      </c>
      <c r="F37" s="297"/>
      <c r="G37" s="297" t="s">
        <v>1561</v>
      </c>
      <c r="H37" s="297"/>
      <c r="I37" s="297"/>
      <c r="J37" s="297"/>
      <c r="K37" s="295"/>
    </row>
    <row r="38" ht="15" customHeight="1">
      <c r="B38" s="298"/>
      <c r="C38" s="299"/>
      <c r="D38" s="297"/>
      <c r="E38" s="301" t="s">
        <v>127</v>
      </c>
      <c r="F38" s="297"/>
      <c r="G38" s="297" t="s">
        <v>1562</v>
      </c>
      <c r="H38" s="297"/>
      <c r="I38" s="297"/>
      <c r="J38" s="297"/>
      <c r="K38" s="295"/>
    </row>
    <row r="39" ht="15" customHeight="1">
      <c r="B39" s="298"/>
      <c r="C39" s="299"/>
      <c r="D39" s="297"/>
      <c r="E39" s="301" t="s">
        <v>128</v>
      </c>
      <c r="F39" s="297"/>
      <c r="G39" s="297" t="s">
        <v>1563</v>
      </c>
      <c r="H39" s="297"/>
      <c r="I39" s="297"/>
      <c r="J39" s="297"/>
      <c r="K39" s="295"/>
    </row>
    <row r="40" ht="15" customHeight="1">
      <c r="B40" s="298"/>
      <c r="C40" s="299"/>
      <c r="D40" s="297"/>
      <c r="E40" s="301" t="s">
        <v>1564</v>
      </c>
      <c r="F40" s="297"/>
      <c r="G40" s="297" t="s">
        <v>1565</v>
      </c>
      <c r="H40" s="297"/>
      <c r="I40" s="297"/>
      <c r="J40" s="297"/>
      <c r="K40" s="295"/>
    </row>
    <row r="41" ht="15" customHeight="1">
      <c r="B41" s="298"/>
      <c r="C41" s="299"/>
      <c r="D41" s="297"/>
      <c r="E41" s="301"/>
      <c r="F41" s="297"/>
      <c r="G41" s="297" t="s">
        <v>1566</v>
      </c>
      <c r="H41" s="297"/>
      <c r="I41" s="297"/>
      <c r="J41" s="297"/>
      <c r="K41" s="295"/>
    </row>
    <row r="42" ht="15" customHeight="1">
      <c r="B42" s="298"/>
      <c r="C42" s="299"/>
      <c r="D42" s="297"/>
      <c r="E42" s="301" t="s">
        <v>1567</v>
      </c>
      <c r="F42" s="297"/>
      <c r="G42" s="297" t="s">
        <v>1568</v>
      </c>
      <c r="H42" s="297"/>
      <c r="I42" s="297"/>
      <c r="J42" s="297"/>
      <c r="K42" s="295"/>
    </row>
    <row r="43" ht="15" customHeight="1">
      <c r="B43" s="298"/>
      <c r="C43" s="299"/>
      <c r="D43" s="297"/>
      <c r="E43" s="301" t="s">
        <v>130</v>
      </c>
      <c r="F43" s="297"/>
      <c r="G43" s="297" t="s">
        <v>1569</v>
      </c>
      <c r="H43" s="297"/>
      <c r="I43" s="297"/>
      <c r="J43" s="297"/>
      <c r="K43" s="295"/>
    </row>
    <row r="44" ht="12.75" customHeight="1">
      <c r="B44" s="298"/>
      <c r="C44" s="299"/>
      <c r="D44" s="297"/>
      <c r="E44" s="297"/>
      <c r="F44" s="297"/>
      <c r="G44" s="297"/>
      <c r="H44" s="297"/>
      <c r="I44" s="297"/>
      <c r="J44" s="297"/>
      <c r="K44" s="295"/>
    </row>
    <row r="45" ht="15" customHeight="1">
      <c r="B45" s="298"/>
      <c r="C45" s="299"/>
      <c r="D45" s="297" t="s">
        <v>1570</v>
      </c>
      <c r="E45" s="297"/>
      <c r="F45" s="297"/>
      <c r="G45" s="297"/>
      <c r="H45" s="297"/>
      <c r="I45" s="297"/>
      <c r="J45" s="297"/>
      <c r="K45" s="295"/>
    </row>
    <row r="46" ht="15" customHeight="1">
      <c r="B46" s="298"/>
      <c r="C46" s="299"/>
      <c r="D46" s="299"/>
      <c r="E46" s="297" t="s">
        <v>1571</v>
      </c>
      <c r="F46" s="297"/>
      <c r="G46" s="297"/>
      <c r="H46" s="297"/>
      <c r="I46" s="297"/>
      <c r="J46" s="297"/>
      <c r="K46" s="295"/>
    </row>
    <row r="47" ht="15" customHeight="1">
      <c r="B47" s="298"/>
      <c r="C47" s="299"/>
      <c r="D47" s="299"/>
      <c r="E47" s="297" t="s">
        <v>1572</v>
      </c>
      <c r="F47" s="297"/>
      <c r="G47" s="297"/>
      <c r="H47" s="297"/>
      <c r="I47" s="297"/>
      <c r="J47" s="297"/>
      <c r="K47" s="295"/>
    </row>
    <row r="48" ht="15" customHeight="1">
      <c r="B48" s="298"/>
      <c r="C48" s="299"/>
      <c r="D48" s="299"/>
      <c r="E48" s="297" t="s">
        <v>1573</v>
      </c>
      <c r="F48" s="297"/>
      <c r="G48" s="297"/>
      <c r="H48" s="297"/>
      <c r="I48" s="297"/>
      <c r="J48" s="297"/>
      <c r="K48" s="295"/>
    </row>
    <row r="49" ht="15" customHeight="1">
      <c r="B49" s="298"/>
      <c r="C49" s="299"/>
      <c r="D49" s="297" t="s">
        <v>1574</v>
      </c>
      <c r="E49" s="297"/>
      <c r="F49" s="297"/>
      <c r="G49" s="297"/>
      <c r="H49" s="297"/>
      <c r="I49" s="297"/>
      <c r="J49" s="297"/>
      <c r="K49" s="295"/>
    </row>
    <row r="50" ht="25.5" customHeight="1">
      <c r="B50" s="293"/>
      <c r="C50" s="294" t="s">
        <v>1575</v>
      </c>
      <c r="D50" s="294"/>
      <c r="E50" s="294"/>
      <c r="F50" s="294"/>
      <c r="G50" s="294"/>
      <c r="H50" s="294"/>
      <c r="I50" s="294"/>
      <c r="J50" s="294"/>
      <c r="K50" s="295"/>
    </row>
    <row r="51" ht="5.25" customHeight="1">
      <c r="B51" s="293"/>
      <c r="C51" s="296"/>
      <c r="D51" s="296"/>
      <c r="E51" s="296"/>
      <c r="F51" s="296"/>
      <c r="G51" s="296"/>
      <c r="H51" s="296"/>
      <c r="I51" s="296"/>
      <c r="J51" s="296"/>
      <c r="K51" s="295"/>
    </row>
    <row r="52" ht="15" customHeight="1">
      <c r="B52" s="293"/>
      <c r="C52" s="297" t="s">
        <v>1576</v>
      </c>
      <c r="D52" s="297"/>
      <c r="E52" s="297"/>
      <c r="F52" s="297"/>
      <c r="G52" s="297"/>
      <c r="H52" s="297"/>
      <c r="I52" s="297"/>
      <c r="J52" s="297"/>
      <c r="K52" s="295"/>
    </row>
    <row r="53" ht="15" customHeight="1">
      <c r="B53" s="293"/>
      <c r="C53" s="297" t="s">
        <v>1577</v>
      </c>
      <c r="D53" s="297"/>
      <c r="E53" s="297"/>
      <c r="F53" s="297"/>
      <c r="G53" s="297"/>
      <c r="H53" s="297"/>
      <c r="I53" s="297"/>
      <c r="J53" s="297"/>
      <c r="K53" s="295"/>
    </row>
    <row r="54" ht="12.75" customHeight="1">
      <c r="B54" s="293"/>
      <c r="C54" s="297"/>
      <c r="D54" s="297"/>
      <c r="E54" s="297"/>
      <c r="F54" s="297"/>
      <c r="G54" s="297"/>
      <c r="H54" s="297"/>
      <c r="I54" s="297"/>
      <c r="J54" s="297"/>
      <c r="K54" s="295"/>
    </row>
    <row r="55" ht="15" customHeight="1">
      <c r="B55" s="293"/>
      <c r="C55" s="297" t="s">
        <v>1578</v>
      </c>
      <c r="D55" s="297"/>
      <c r="E55" s="297"/>
      <c r="F55" s="297"/>
      <c r="G55" s="297"/>
      <c r="H55" s="297"/>
      <c r="I55" s="297"/>
      <c r="J55" s="297"/>
      <c r="K55" s="295"/>
    </row>
    <row r="56" ht="15" customHeight="1">
      <c r="B56" s="293"/>
      <c r="C56" s="299"/>
      <c r="D56" s="297" t="s">
        <v>1579</v>
      </c>
      <c r="E56" s="297"/>
      <c r="F56" s="297"/>
      <c r="G56" s="297"/>
      <c r="H56" s="297"/>
      <c r="I56" s="297"/>
      <c r="J56" s="297"/>
      <c r="K56" s="295"/>
    </row>
    <row r="57" ht="15" customHeight="1">
      <c r="B57" s="293"/>
      <c r="C57" s="299"/>
      <c r="D57" s="297" t="s">
        <v>1580</v>
      </c>
      <c r="E57" s="297"/>
      <c r="F57" s="297"/>
      <c r="G57" s="297"/>
      <c r="H57" s="297"/>
      <c r="I57" s="297"/>
      <c r="J57" s="297"/>
      <c r="K57" s="295"/>
    </row>
    <row r="58" ht="15" customHeight="1">
      <c r="B58" s="293"/>
      <c r="C58" s="299"/>
      <c r="D58" s="297" t="s">
        <v>1581</v>
      </c>
      <c r="E58" s="297"/>
      <c r="F58" s="297"/>
      <c r="G58" s="297"/>
      <c r="H58" s="297"/>
      <c r="I58" s="297"/>
      <c r="J58" s="297"/>
      <c r="K58" s="295"/>
    </row>
    <row r="59" ht="15" customHeight="1">
      <c r="B59" s="293"/>
      <c r="C59" s="299"/>
      <c r="D59" s="297" t="s">
        <v>1582</v>
      </c>
      <c r="E59" s="297"/>
      <c r="F59" s="297"/>
      <c r="G59" s="297"/>
      <c r="H59" s="297"/>
      <c r="I59" s="297"/>
      <c r="J59" s="297"/>
      <c r="K59" s="295"/>
    </row>
    <row r="60" ht="15" customHeight="1">
      <c r="B60" s="293"/>
      <c r="C60" s="299"/>
      <c r="D60" s="302" t="s">
        <v>1583</v>
      </c>
      <c r="E60" s="302"/>
      <c r="F60" s="302"/>
      <c r="G60" s="302"/>
      <c r="H60" s="302"/>
      <c r="I60" s="302"/>
      <c r="J60" s="302"/>
      <c r="K60" s="295"/>
    </row>
    <row r="61" ht="15" customHeight="1">
      <c r="B61" s="293"/>
      <c r="C61" s="299"/>
      <c r="D61" s="297" t="s">
        <v>1584</v>
      </c>
      <c r="E61" s="297"/>
      <c r="F61" s="297"/>
      <c r="G61" s="297"/>
      <c r="H61" s="297"/>
      <c r="I61" s="297"/>
      <c r="J61" s="297"/>
      <c r="K61" s="295"/>
    </row>
    <row r="62" ht="12.75" customHeight="1">
      <c r="B62" s="293"/>
      <c r="C62" s="299"/>
      <c r="D62" s="299"/>
      <c r="E62" s="303"/>
      <c r="F62" s="299"/>
      <c r="G62" s="299"/>
      <c r="H62" s="299"/>
      <c r="I62" s="299"/>
      <c r="J62" s="299"/>
      <c r="K62" s="295"/>
    </row>
    <row r="63" ht="15" customHeight="1">
      <c r="B63" s="293"/>
      <c r="C63" s="299"/>
      <c r="D63" s="297" t="s">
        <v>1585</v>
      </c>
      <c r="E63" s="297"/>
      <c r="F63" s="297"/>
      <c r="G63" s="297"/>
      <c r="H63" s="297"/>
      <c r="I63" s="297"/>
      <c r="J63" s="297"/>
      <c r="K63" s="295"/>
    </row>
    <row r="64" ht="15" customHeight="1">
      <c r="B64" s="293"/>
      <c r="C64" s="299"/>
      <c r="D64" s="302" t="s">
        <v>1586</v>
      </c>
      <c r="E64" s="302"/>
      <c r="F64" s="302"/>
      <c r="G64" s="302"/>
      <c r="H64" s="302"/>
      <c r="I64" s="302"/>
      <c r="J64" s="302"/>
      <c r="K64" s="295"/>
    </row>
    <row r="65" ht="15" customHeight="1">
      <c r="B65" s="293"/>
      <c r="C65" s="299"/>
      <c r="D65" s="297" t="s">
        <v>1587</v>
      </c>
      <c r="E65" s="297"/>
      <c r="F65" s="297"/>
      <c r="G65" s="297"/>
      <c r="H65" s="297"/>
      <c r="I65" s="297"/>
      <c r="J65" s="297"/>
      <c r="K65" s="295"/>
    </row>
    <row r="66" ht="15" customHeight="1">
      <c r="B66" s="293"/>
      <c r="C66" s="299"/>
      <c r="D66" s="297" t="s">
        <v>1588</v>
      </c>
      <c r="E66" s="297"/>
      <c r="F66" s="297"/>
      <c r="G66" s="297"/>
      <c r="H66" s="297"/>
      <c r="I66" s="297"/>
      <c r="J66" s="297"/>
      <c r="K66" s="295"/>
    </row>
    <row r="67" ht="15" customHeight="1">
      <c r="B67" s="293"/>
      <c r="C67" s="299"/>
      <c r="D67" s="297" t="s">
        <v>1589</v>
      </c>
      <c r="E67" s="297"/>
      <c r="F67" s="297"/>
      <c r="G67" s="297"/>
      <c r="H67" s="297"/>
      <c r="I67" s="297"/>
      <c r="J67" s="297"/>
      <c r="K67" s="295"/>
    </row>
    <row r="68" ht="15" customHeight="1">
      <c r="B68" s="293"/>
      <c r="C68" s="299"/>
      <c r="D68" s="297" t="s">
        <v>1590</v>
      </c>
      <c r="E68" s="297"/>
      <c r="F68" s="297"/>
      <c r="G68" s="297"/>
      <c r="H68" s="297"/>
      <c r="I68" s="297"/>
      <c r="J68" s="297"/>
      <c r="K68" s="295"/>
    </row>
    <row r="69" ht="12.75" customHeight="1">
      <c r="B69" s="304"/>
      <c r="C69" s="305"/>
      <c r="D69" s="305"/>
      <c r="E69" s="305"/>
      <c r="F69" s="305"/>
      <c r="G69" s="305"/>
      <c r="H69" s="305"/>
      <c r="I69" s="305"/>
      <c r="J69" s="305"/>
      <c r="K69" s="306"/>
    </row>
    <row r="70" ht="18.75" customHeight="1">
      <c r="B70" s="307"/>
      <c r="C70" s="307"/>
      <c r="D70" s="307"/>
      <c r="E70" s="307"/>
      <c r="F70" s="307"/>
      <c r="G70" s="307"/>
      <c r="H70" s="307"/>
      <c r="I70" s="307"/>
      <c r="J70" s="307"/>
      <c r="K70" s="308"/>
    </row>
    <row r="71" ht="18.75" customHeight="1">
      <c r="B71" s="308"/>
      <c r="C71" s="308"/>
      <c r="D71" s="308"/>
      <c r="E71" s="308"/>
      <c r="F71" s="308"/>
      <c r="G71" s="308"/>
      <c r="H71" s="308"/>
      <c r="I71" s="308"/>
      <c r="J71" s="308"/>
      <c r="K71" s="308"/>
    </row>
    <row r="72" ht="7.5" customHeight="1">
      <c r="B72" s="309"/>
      <c r="C72" s="310"/>
      <c r="D72" s="310"/>
      <c r="E72" s="310"/>
      <c r="F72" s="310"/>
      <c r="G72" s="310"/>
      <c r="H72" s="310"/>
      <c r="I72" s="310"/>
      <c r="J72" s="310"/>
      <c r="K72" s="311"/>
    </row>
    <row r="73" ht="45" customHeight="1">
      <c r="B73" s="312"/>
      <c r="C73" s="313" t="s">
        <v>97</v>
      </c>
      <c r="D73" s="313"/>
      <c r="E73" s="313"/>
      <c r="F73" s="313"/>
      <c r="G73" s="313"/>
      <c r="H73" s="313"/>
      <c r="I73" s="313"/>
      <c r="J73" s="313"/>
      <c r="K73" s="314"/>
    </row>
    <row r="74" ht="17.25" customHeight="1">
      <c r="B74" s="312"/>
      <c r="C74" s="315" t="s">
        <v>1591</v>
      </c>
      <c r="D74" s="315"/>
      <c r="E74" s="315"/>
      <c r="F74" s="315" t="s">
        <v>1592</v>
      </c>
      <c r="G74" s="316"/>
      <c r="H74" s="315" t="s">
        <v>126</v>
      </c>
      <c r="I74" s="315" t="s">
        <v>61</v>
      </c>
      <c r="J74" s="315" t="s">
        <v>1593</v>
      </c>
      <c r="K74" s="314"/>
    </row>
    <row r="75" ht="17.25" customHeight="1">
      <c r="B75" s="312"/>
      <c r="C75" s="317" t="s">
        <v>1594</v>
      </c>
      <c r="D75" s="317"/>
      <c r="E75" s="317"/>
      <c r="F75" s="318" t="s">
        <v>1595</v>
      </c>
      <c r="G75" s="319"/>
      <c r="H75" s="317"/>
      <c r="I75" s="317"/>
      <c r="J75" s="317" t="s">
        <v>1596</v>
      </c>
      <c r="K75" s="314"/>
    </row>
    <row r="76" ht="5.25" customHeight="1">
      <c r="B76" s="312"/>
      <c r="C76" s="320"/>
      <c r="D76" s="320"/>
      <c r="E76" s="320"/>
      <c r="F76" s="320"/>
      <c r="G76" s="321"/>
      <c r="H76" s="320"/>
      <c r="I76" s="320"/>
      <c r="J76" s="320"/>
      <c r="K76" s="314"/>
    </row>
    <row r="77" ht="15" customHeight="1">
      <c r="B77" s="312"/>
      <c r="C77" s="301" t="s">
        <v>57</v>
      </c>
      <c r="D77" s="320"/>
      <c r="E77" s="320"/>
      <c r="F77" s="322" t="s">
        <v>1597</v>
      </c>
      <c r="G77" s="321"/>
      <c r="H77" s="301" t="s">
        <v>1598</v>
      </c>
      <c r="I77" s="301" t="s">
        <v>1599</v>
      </c>
      <c r="J77" s="301">
        <v>20</v>
      </c>
      <c r="K77" s="314"/>
    </row>
    <row r="78" ht="15" customHeight="1">
      <c r="B78" s="312"/>
      <c r="C78" s="301" t="s">
        <v>1600</v>
      </c>
      <c r="D78" s="301"/>
      <c r="E78" s="301"/>
      <c r="F78" s="322" t="s">
        <v>1597</v>
      </c>
      <c r="G78" s="321"/>
      <c r="H78" s="301" t="s">
        <v>1601</v>
      </c>
      <c r="I78" s="301" t="s">
        <v>1599</v>
      </c>
      <c r="J78" s="301">
        <v>120</v>
      </c>
      <c r="K78" s="314"/>
    </row>
    <row r="79" ht="15" customHeight="1">
      <c r="B79" s="323"/>
      <c r="C79" s="301" t="s">
        <v>1602</v>
      </c>
      <c r="D79" s="301"/>
      <c r="E79" s="301"/>
      <c r="F79" s="322" t="s">
        <v>1603</v>
      </c>
      <c r="G79" s="321"/>
      <c r="H79" s="301" t="s">
        <v>1604</v>
      </c>
      <c r="I79" s="301" t="s">
        <v>1599</v>
      </c>
      <c r="J79" s="301">
        <v>50</v>
      </c>
      <c r="K79" s="314"/>
    </row>
    <row r="80" ht="15" customHeight="1">
      <c r="B80" s="323"/>
      <c r="C80" s="301" t="s">
        <v>1605</v>
      </c>
      <c r="D80" s="301"/>
      <c r="E80" s="301"/>
      <c r="F80" s="322" t="s">
        <v>1597</v>
      </c>
      <c r="G80" s="321"/>
      <c r="H80" s="301" t="s">
        <v>1606</v>
      </c>
      <c r="I80" s="301" t="s">
        <v>1607</v>
      </c>
      <c r="J80" s="301"/>
      <c r="K80" s="314"/>
    </row>
    <row r="81" ht="15" customHeight="1">
      <c r="B81" s="323"/>
      <c r="C81" s="324" t="s">
        <v>1608</v>
      </c>
      <c r="D81" s="324"/>
      <c r="E81" s="324"/>
      <c r="F81" s="325" t="s">
        <v>1603</v>
      </c>
      <c r="G81" s="324"/>
      <c r="H81" s="324" t="s">
        <v>1609</v>
      </c>
      <c r="I81" s="324" t="s">
        <v>1599</v>
      </c>
      <c r="J81" s="324">
        <v>15</v>
      </c>
      <c r="K81" s="314"/>
    </row>
    <row r="82" ht="15" customHeight="1">
      <c r="B82" s="323"/>
      <c r="C82" s="324" t="s">
        <v>1610</v>
      </c>
      <c r="D82" s="324"/>
      <c r="E82" s="324"/>
      <c r="F82" s="325" t="s">
        <v>1603</v>
      </c>
      <c r="G82" s="324"/>
      <c r="H82" s="324" t="s">
        <v>1611</v>
      </c>
      <c r="I82" s="324" t="s">
        <v>1599</v>
      </c>
      <c r="J82" s="324">
        <v>15</v>
      </c>
      <c r="K82" s="314"/>
    </row>
    <row r="83" ht="15" customHeight="1">
      <c r="B83" s="323"/>
      <c r="C83" s="324" t="s">
        <v>1612</v>
      </c>
      <c r="D83" s="324"/>
      <c r="E83" s="324"/>
      <c r="F83" s="325" t="s">
        <v>1603</v>
      </c>
      <c r="G83" s="324"/>
      <c r="H83" s="324" t="s">
        <v>1613</v>
      </c>
      <c r="I83" s="324" t="s">
        <v>1599</v>
      </c>
      <c r="J83" s="324">
        <v>20</v>
      </c>
      <c r="K83" s="314"/>
    </row>
    <row r="84" ht="15" customHeight="1">
      <c r="B84" s="323"/>
      <c r="C84" s="324" t="s">
        <v>1614</v>
      </c>
      <c r="D84" s="324"/>
      <c r="E84" s="324"/>
      <c r="F84" s="325" t="s">
        <v>1603</v>
      </c>
      <c r="G84" s="324"/>
      <c r="H84" s="324" t="s">
        <v>1615</v>
      </c>
      <c r="I84" s="324" t="s">
        <v>1599</v>
      </c>
      <c r="J84" s="324">
        <v>20</v>
      </c>
      <c r="K84" s="314"/>
    </row>
    <row r="85" ht="15" customHeight="1">
      <c r="B85" s="323"/>
      <c r="C85" s="301" t="s">
        <v>1616</v>
      </c>
      <c r="D85" s="301"/>
      <c r="E85" s="301"/>
      <c r="F85" s="322" t="s">
        <v>1603</v>
      </c>
      <c r="G85" s="321"/>
      <c r="H85" s="301" t="s">
        <v>1617</v>
      </c>
      <c r="I85" s="301" t="s">
        <v>1599</v>
      </c>
      <c r="J85" s="301">
        <v>50</v>
      </c>
      <c r="K85" s="314"/>
    </row>
    <row r="86" ht="15" customHeight="1">
      <c r="B86" s="323"/>
      <c r="C86" s="301" t="s">
        <v>1618</v>
      </c>
      <c r="D86" s="301"/>
      <c r="E86" s="301"/>
      <c r="F86" s="322" t="s">
        <v>1603</v>
      </c>
      <c r="G86" s="321"/>
      <c r="H86" s="301" t="s">
        <v>1619</v>
      </c>
      <c r="I86" s="301" t="s">
        <v>1599</v>
      </c>
      <c r="J86" s="301">
        <v>20</v>
      </c>
      <c r="K86" s="314"/>
    </row>
    <row r="87" ht="15" customHeight="1">
      <c r="B87" s="323"/>
      <c r="C87" s="301" t="s">
        <v>1620</v>
      </c>
      <c r="D87" s="301"/>
      <c r="E87" s="301"/>
      <c r="F87" s="322" t="s">
        <v>1603</v>
      </c>
      <c r="G87" s="321"/>
      <c r="H87" s="301" t="s">
        <v>1621</v>
      </c>
      <c r="I87" s="301" t="s">
        <v>1599</v>
      </c>
      <c r="J87" s="301">
        <v>20</v>
      </c>
      <c r="K87" s="314"/>
    </row>
    <row r="88" ht="15" customHeight="1">
      <c r="B88" s="323"/>
      <c r="C88" s="301" t="s">
        <v>1622</v>
      </c>
      <c r="D88" s="301"/>
      <c r="E88" s="301"/>
      <c r="F88" s="322" t="s">
        <v>1603</v>
      </c>
      <c r="G88" s="321"/>
      <c r="H88" s="301" t="s">
        <v>1623</v>
      </c>
      <c r="I88" s="301" t="s">
        <v>1599</v>
      </c>
      <c r="J88" s="301">
        <v>50</v>
      </c>
      <c r="K88" s="314"/>
    </row>
    <row r="89" ht="15" customHeight="1">
      <c r="B89" s="323"/>
      <c r="C89" s="301" t="s">
        <v>1624</v>
      </c>
      <c r="D89" s="301"/>
      <c r="E89" s="301"/>
      <c r="F89" s="322" t="s">
        <v>1603</v>
      </c>
      <c r="G89" s="321"/>
      <c r="H89" s="301" t="s">
        <v>1624</v>
      </c>
      <c r="I89" s="301" t="s">
        <v>1599</v>
      </c>
      <c r="J89" s="301">
        <v>50</v>
      </c>
      <c r="K89" s="314"/>
    </row>
    <row r="90" ht="15" customHeight="1">
      <c r="B90" s="323"/>
      <c r="C90" s="301" t="s">
        <v>131</v>
      </c>
      <c r="D90" s="301"/>
      <c r="E90" s="301"/>
      <c r="F90" s="322" t="s">
        <v>1603</v>
      </c>
      <c r="G90" s="321"/>
      <c r="H90" s="301" t="s">
        <v>1625</v>
      </c>
      <c r="I90" s="301" t="s">
        <v>1599</v>
      </c>
      <c r="J90" s="301">
        <v>255</v>
      </c>
      <c r="K90" s="314"/>
    </row>
    <row r="91" ht="15" customHeight="1">
      <c r="B91" s="323"/>
      <c r="C91" s="301" t="s">
        <v>1626</v>
      </c>
      <c r="D91" s="301"/>
      <c r="E91" s="301"/>
      <c r="F91" s="322" t="s">
        <v>1597</v>
      </c>
      <c r="G91" s="321"/>
      <c r="H91" s="301" t="s">
        <v>1627</v>
      </c>
      <c r="I91" s="301" t="s">
        <v>1628</v>
      </c>
      <c r="J91" s="301"/>
      <c r="K91" s="314"/>
    </row>
    <row r="92" ht="15" customHeight="1">
      <c r="B92" s="323"/>
      <c r="C92" s="301" t="s">
        <v>1629</v>
      </c>
      <c r="D92" s="301"/>
      <c r="E92" s="301"/>
      <c r="F92" s="322" t="s">
        <v>1597</v>
      </c>
      <c r="G92" s="321"/>
      <c r="H92" s="301" t="s">
        <v>1630</v>
      </c>
      <c r="I92" s="301" t="s">
        <v>1631</v>
      </c>
      <c r="J92" s="301"/>
      <c r="K92" s="314"/>
    </row>
    <row r="93" ht="15" customHeight="1">
      <c r="B93" s="323"/>
      <c r="C93" s="301" t="s">
        <v>1632</v>
      </c>
      <c r="D93" s="301"/>
      <c r="E93" s="301"/>
      <c r="F93" s="322" t="s">
        <v>1597</v>
      </c>
      <c r="G93" s="321"/>
      <c r="H93" s="301" t="s">
        <v>1632</v>
      </c>
      <c r="I93" s="301" t="s">
        <v>1631</v>
      </c>
      <c r="J93" s="301"/>
      <c r="K93" s="314"/>
    </row>
    <row r="94" ht="15" customHeight="1">
      <c r="B94" s="323"/>
      <c r="C94" s="301" t="s">
        <v>42</v>
      </c>
      <c r="D94" s="301"/>
      <c r="E94" s="301"/>
      <c r="F94" s="322" t="s">
        <v>1597</v>
      </c>
      <c r="G94" s="321"/>
      <c r="H94" s="301" t="s">
        <v>1633</v>
      </c>
      <c r="I94" s="301" t="s">
        <v>1631</v>
      </c>
      <c r="J94" s="301"/>
      <c r="K94" s="314"/>
    </row>
    <row r="95" ht="15" customHeight="1">
      <c r="B95" s="323"/>
      <c r="C95" s="301" t="s">
        <v>52</v>
      </c>
      <c r="D95" s="301"/>
      <c r="E95" s="301"/>
      <c r="F95" s="322" t="s">
        <v>1597</v>
      </c>
      <c r="G95" s="321"/>
      <c r="H95" s="301" t="s">
        <v>1634</v>
      </c>
      <c r="I95" s="301" t="s">
        <v>1631</v>
      </c>
      <c r="J95" s="301"/>
      <c r="K95" s="314"/>
    </row>
    <row r="96" ht="15" customHeight="1">
      <c r="B96" s="326"/>
      <c r="C96" s="327"/>
      <c r="D96" s="327"/>
      <c r="E96" s="327"/>
      <c r="F96" s="327"/>
      <c r="G96" s="327"/>
      <c r="H96" s="327"/>
      <c r="I96" s="327"/>
      <c r="J96" s="327"/>
      <c r="K96" s="328"/>
    </row>
    <row r="97" ht="18.75" customHeight="1">
      <c r="B97" s="329"/>
      <c r="C97" s="330"/>
      <c r="D97" s="330"/>
      <c r="E97" s="330"/>
      <c r="F97" s="330"/>
      <c r="G97" s="330"/>
      <c r="H97" s="330"/>
      <c r="I97" s="330"/>
      <c r="J97" s="330"/>
      <c r="K97" s="329"/>
    </row>
    <row r="98" ht="18.75" customHeight="1">
      <c r="B98" s="308"/>
      <c r="C98" s="308"/>
      <c r="D98" s="308"/>
      <c r="E98" s="308"/>
      <c r="F98" s="308"/>
      <c r="G98" s="308"/>
      <c r="H98" s="308"/>
      <c r="I98" s="308"/>
      <c r="J98" s="308"/>
      <c r="K98" s="308"/>
    </row>
    <row r="99" ht="7.5" customHeight="1">
      <c r="B99" s="309"/>
      <c r="C99" s="310"/>
      <c r="D99" s="310"/>
      <c r="E99" s="310"/>
      <c r="F99" s="310"/>
      <c r="G99" s="310"/>
      <c r="H99" s="310"/>
      <c r="I99" s="310"/>
      <c r="J99" s="310"/>
      <c r="K99" s="311"/>
    </row>
    <row r="100" ht="45" customHeight="1">
      <c r="B100" s="312"/>
      <c r="C100" s="313" t="s">
        <v>1635</v>
      </c>
      <c r="D100" s="313"/>
      <c r="E100" s="313"/>
      <c r="F100" s="313"/>
      <c r="G100" s="313"/>
      <c r="H100" s="313"/>
      <c r="I100" s="313"/>
      <c r="J100" s="313"/>
      <c r="K100" s="314"/>
    </row>
    <row r="101" ht="17.25" customHeight="1">
      <c r="B101" s="312"/>
      <c r="C101" s="315" t="s">
        <v>1591</v>
      </c>
      <c r="D101" s="315"/>
      <c r="E101" s="315"/>
      <c r="F101" s="315" t="s">
        <v>1592</v>
      </c>
      <c r="G101" s="316"/>
      <c r="H101" s="315" t="s">
        <v>126</v>
      </c>
      <c r="I101" s="315" t="s">
        <v>61</v>
      </c>
      <c r="J101" s="315" t="s">
        <v>1593</v>
      </c>
      <c r="K101" s="314"/>
    </row>
    <row r="102" ht="17.25" customHeight="1">
      <c r="B102" s="312"/>
      <c r="C102" s="317" t="s">
        <v>1594</v>
      </c>
      <c r="D102" s="317"/>
      <c r="E102" s="317"/>
      <c r="F102" s="318" t="s">
        <v>1595</v>
      </c>
      <c r="G102" s="319"/>
      <c r="H102" s="317"/>
      <c r="I102" s="317"/>
      <c r="J102" s="317" t="s">
        <v>1596</v>
      </c>
      <c r="K102" s="314"/>
    </row>
    <row r="103" ht="5.25" customHeight="1">
      <c r="B103" s="312"/>
      <c r="C103" s="315"/>
      <c r="D103" s="315"/>
      <c r="E103" s="315"/>
      <c r="F103" s="315"/>
      <c r="G103" s="331"/>
      <c r="H103" s="315"/>
      <c r="I103" s="315"/>
      <c r="J103" s="315"/>
      <c r="K103" s="314"/>
    </row>
    <row r="104" ht="15" customHeight="1">
      <c r="B104" s="312"/>
      <c r="C104" s="301" t="s">
        <v>57</v>
      </c>
      <c r="D104" s="320"/>
      <c r="E104" s="320"/>
      <c r="F104" s="322" t="s">
        <v>1597</v>
      </c>
      <c r="G104" s="331"/>
      <c r="H104" s="301" t="s">
        <v>1636</v>
      </c>
      <c r="I104" s="301" t="s">
        <v>1599</v>
      </c>
      <c r="J104" s="301">
        <v>20</v>
      </c>
      <c r="K104" s="314"/>
    </row>
    <row r="105" ht="15" customHeight="1">
      <c r="B105" s="312"/>
      <c r="C105" s="301" t="s">
        <v>1600</v>
      </c>
      <c r="D105" s="301"/>
      <c r="E105" s="301"/>
      <c r="F105" s="322" t="s">
        <v>1597</v>
      </c>
      <c r="G105" s="301"/>
      <c r="H105" s="301" t="s">
        <v>1636</v>
      </c>
      <c r="I105" s="301" t="s">
        <v>1599</v>
      </c>
      <c r="J105" s="301">
        <v>120</v>
      </c>
      <c r="K105" s="314"/>
    </row>
    <row r="106" ht="15" customHeight="1">
      <c r="B106" s="323"/>
      <c r="C106" s="301" t="s">
        <v>1602</v>
      </c>
      <c r="D106" s="301"/>
      <c r="E106" s="301"/>
      <c r="F106" s="322" t="s">
        <v>1603</v>
      </c>
      <c r="G106" s="301"/>
      <c r="H106" s="301" t="s">
        <v>1636</v>
      </c>
      <c r="I106" s="301" t="s">
        <v>1599</v>
      </c>
      <c r="J106" s="301">
        <v>50</v>
      </c>
      <c r="K106" s="314"/>
    </row>
    <row r="107" ht="15" customHeight="1">
      <c r="B107" s="323"/>
      <c r="C107" s="301" t="s">
        <v>1605</v>
      </c>
      <c r="D107" s="301"/>
      <c r="E107" s="301"/>
      <c r="F107" s="322" t="s">
        <v>1597</v>
      </c>
      <c r="G107" s="301"/>
      <c r="H107" s="301" t="s">
        <v>1636</v>
      </c>
      <c r="I107" s="301" t="s">
        <v>1607</v>
      </c>
      <c r="J107" s="301"/>
      <c r="K107" s="314"/>
    </row>
    <row r="108" ht="15" customHeight="1">
      <c r="B108" s="323"/>
      <c r="C108" s="301" t="s">
        <v>1616</v>
      </c>
      <c r="D108" s="301"/>
      <c r="E108" s="301"/>
      <c r="F108" s="322" t="s">
        <v>1603</v>
      </c>
      <c r="G108" s="301"/>
      <c r="H108" s="301" t="s">
        <v>1636</v>
      </c>
      <c r="I108" s="301" t="s">
        <v>1599</v>
      </c>
      <c r="J108" s="301">
        <v>50</v>
      </c>
      <c r="K108" s="314"/>
    </row>
    <row r="109" ht="15" customHeight="1">
      <c r="B109" s="323"/>
      <c r="C109" s="301" t="s">
        <v>1624</v>
      </c>
      <c r="D109" s="301"/>
      <c r="E109" s="301"/>
      <c r="F109" s="322" t="s">
        <v>1603</v>
      </c>
      <c r="G109" s="301"/>
      <c r="H109" s="301" t="s">
        <v>1636</v>
      </c>
      <c r="I109" s="301" t="s">
        <v>1599</v>
      </c>
      <c r="J109" s="301">
        <v>50</v>
      </c>
      <c r="K109" s="314"/>
    </row>
    <row r="110" ht="15" customHeight="1">
      <c r="B110" s="323"/>
      <c r="C110" s="301" t="s">
        <v>1622</v>
      </c>
      <c r="D110" s="301"/>
      <c r="E110" s="301"/>
      <c r="F110" s="322" t="s">
        <v>1603</v>
      </c>
      <c r="G110" s="301"/>
      <c r="H110" s="301" t="s">
        <v>1636</v>
      </c>
      <c r="I110" s="301" t="s">
        <v>1599</v>
      </c>
      <c r="J110" s="301">
        <v>50</v>
      </c>
      <c r="K110" s="314"/>
    </row>
    <row r="111" ht="15" customHeight="1">
      <c r="B111" s="323"/>
      <c r="C111" s="301" t="s">
        <v>57</v>
      </c>
      <c r="D111" s="301"/>
      <c r="E111" s="301"/>
      <c r="F111" s="322" t="s">
        <v>1597</v>
      </c>
      <c r="G111" s="301"/>
      <c r="H111" s="301" t="s">
        <v>1637</v>
      </c>
      <c r="I111" s="301" t="s">
        <v>1599</v>
      </c>
      <c r="J111" s="301">
        <v>20</v>
      </c>
      <c r="K111" s="314"/>
    </row>
    <row r="112" ht="15" customHeight="1">
      <c r="B112" s="323"/>
      <c r="C112" s="301" t="s">
        <v>1638</v>
      </c>
      <c r="D112" s="301"/>
      <c r="E112" s="301"/>
      <c r="F112" s="322" t="s">
        <v>1597</v>
      </c>
      <c r="G112" s="301"/>
      <c r="H112" s="301" t="s">
        <v>1639</v>
      </c>
      <c r="I112" s="301" t="s">
        <v>1599</v>
      </c>
      <c r="J112" s="301">
        <v>120</v>
      </c>
      <c r="K112" s="314"/>
    </row>
    <row r="113" ht="15" customHeight="1">
      <c r="B113" s="323"/>
      <c r="C113" s="301" t="s">
        <v>42</v>
      </c>
      <c r="D113" s="301"/>
      <c r="E113" s="301"/>
      <c r="F113" s="322" t="s">
        <v>1597</v>
      </c>
      <c r="G113" s="301"/>
      <c r="H113" s="301" t="s">
        <v>1640</v>
      </c>
      <c r="I113" s="301" t="s">
        <v>1631</v>
      </c>
      <c r="J113" s="301"/>
      <c r="K113" s="314"/>
    </row>
    <row r="114" ht="15" customHeight="1">
      <c r="B114" s="323"/>
      <c r="C114" s="301" t="s">
        <v>52</v>
      </c>
      <c r="D114" s="301"/>
      <c r="E114" s="301"/>
      <c r="F114" s="322" t="s">
        <v>1597</v>
      </c>
      <c r="G114" s="301"/>
      <c r="H114" s="301" t="s">
        <v>1641</v>
      </c>
      <c r="I114" s="301" t="s">
        <v>1631</v>
      </c>
      <c r="J114" s="301"/>
      <c r="K114" s="314"/>
    </row>
    <row r="115" ht="15" customHeight="1">
      <c r="B115" s="323"/>
      <c r="C115" s="301" t="s">
        <v>61</v>
      </c>
      <c r="D115" s="301"/>
      <c r="E115" s="301"/>
      <c r="F115" s="322" t="s">
        <v>1597</v>
      </c>
      <c r="G115" s="301"/>
      <c r="H115" s="301" t="s">
        <v>1642</v>
      </c>
      <c r="I115" s="301" t="s">
        <v>1643</v>
      </c>
      <c r="J115" s="301"/>
      <c r="K115" s="314"/>
    </row>
    <row r="116" ht="15" customHeight="1">
      <c r="B116" s="326"/>
      <c r="C116" s="332"/>
      <c r="D116" s="332"/>
      <c r="E116" s="332"/>
      <c r="F116" s="332"/>
      <c r="G116" s="332"/>
      <c r="H116" s="332"/>
      <c r="I116" s="332"/>
      <c r="J116" s="332"/>
      <c r="K116" s="328"/>
    </row>
    <row r="117" ht="18.75" customHeight="1">
      <c r="B117" s="333"/>
      <c r="C117" s="297"/>
      <c r="D117" s="297"/>
      <c r="E117" s="297"/>
      <c r="F117" s="334"/>
      <c r="G117" s="297"/>
      <c r="H117" s="297"/>
      <c r="I117" s="297"/>
      <c r="J117" s="297"/>
      <c r="K117" s="333"/>
    </row>
    <row r="118" ht="18.75" customHeight="1">
      <c r="B118" s="308"/>
      <c r="C118" s="308"/>
      <c r="D118" s="308"/>
      <c r="E118" s="308"/>
      <c r="F118" s="308"/>
      <c r="G118" s="308"/>
      <c r="H118" s="308"/>
      <c r="I118" s="308"/>
      <c r="J118" s="308"/>
      <c r="K118" s="308"/>
    </row>
    <row r="119" ht="7.5" customHeight="1">
      <c r="B119" s="335"/>
      <c r="C119" s="336"/>
      <c r="D119" s="336"/>
      <c r="E119" s="336"/>
      <c r="F119" s="336"/>
      <c r="G119" s="336"/>
      <c r="H119" s="336"/>
      <c r="I119" s="336"/>
      <c r="J119" s="336"/>
      <c r="K119" s="337"/>
    </row>
    <row r="120" ht="45" customHeight="1">
      <c r="B120" s="338"/>
      <c r="C120" s="291" t="s">
        <v>1644</v>
      </c>
      <c r="D120" s="291"/>
      <c r="E120" s="291"/>
      <c r="F120" s="291"/>
      <c r="G120" s="291"/>
      <c r="H120" s="291"/>
      <c r="I120" s="291"/>
      <c r="J120" s="291"/>
      <c r="K120" s="339"/>
    </row>
    <row r="121" ht="17.25" customHeight="1">
      <c r="B121" s="340"/>
      <c r="C121" s="315" t="s">
        <v>1591</v>
      </c>
      <c r="D121" s="315"/>
      <c r="E121" s="315"/>
      <c r="F121" s="315" t="s">
        <v>1592</v>
      </c>
      <c r="G121" s="316"/>
      <c r="H121" s="315" t="s">
        <v>126</v>
      </c>
      <c r="I121" s="315" t="s">
        <v>61</v>
      </c>
      <c r="J121" s="315" t="s">
        <v>1593</v>
      </c>
      <c r="K121" s="341"/>
    </row>
    <row r="122" ht="17.25" customHeight="1">
      <c r="B122" s="340"/>
      <c r="C122" s="317" t="s">
        <v>1594</v>
      </c>
      <c r="D122" s="317"/>
      <c r="E122" s="317"/>
      <c r="F122" s="318" t="s">
        <v>1595</v>
      </c>
      <c r="G122" s="319"/>
      <c r="H122" s="317"/>
      <c r="I122" s="317"/>
      <c r="J122" s="317" t="s">
        <v>1596</v>
      </c>
      <c r="K122" s="341"/>
    </row>
    <row r="123" ht="5.25" customHeight="1">
      <c r="B123" s="342"/>
      <c r="C123" s="320"/>
      <c r="D123" s="320"/>
      <c r="E123" s="320"/>
      <c r="F123" s="320"/>
      <c r="G123" s="301"/>
      <c r="H123" s="320"/>
      <c r="I123" s="320"/>
      <c r="J123" s="320"/>
      <c r="K123" s="343"/>
    </row>
    <row r="124" ht="15" customHeight="1">
      <c r="B124" s="342"/>
      <c r="C124" s="301" t="s">
        <v>1600</v>
      </c>
      <c r="D124" s="320"/>
      <c r="E124" s="320"/>
      <c r="F124" s="322" t="s">
        <v>1597</v>
      </c>
      <c r="G124" s="301"/>
      <c r="H124" s="301" t="s">
        <v>1636</v>
      </c>
      <c r="I124" s="301" t="s">
        <v>1599</v>
      </c>
      <c r="J124" s="301">
        <v>120</v>
      </c>
      <c r="K124" s="344"/>
    </row>
    <row r="125" ht="15" customHeight="1">
      <c r="B125" s="342"/>
      <c r="C125" s="301" t="s">
        <v>1645</v>
      </c>
      <c r="D125" s="301"/>
      <c r="E125" s="301"/>
      <c r="F125" s="322" t="s">
        <v>1597</v>
      </c>
      <c r="G125" s="301"/>
      <c r="H125" s="301" t="s">
        <v>1646</v>
      </c>
      <c r="I125" s="301" t="s">
        <v>1599</v>
      </c>
      <c r="J125" s="301" t="s">
        <v>1647</v>
      </c>
      <c r="K125" s="344"/>
    </row>
    <row r="126" ht="15" customHeight="1">
      <c r="B126" s="342"/>
      <c r="C126" s="301" t="s">
        <v>1546</v>
      </c>
      <c r="D126" s="301"/>
      <c r="E126" s="301"/>
      <c r="F126" s="322" t="s">
        <v>1597</v>
      </c>
      <c r="G126" s="301"/>
      <c r="H126" s="301" t="s">
        <v>1648</v>
      </c>
      <c r="I126" s="301" t="s">
        <v>1599</v>
      </c>
      <c r="J126" s="301" t="s">
        <v>1647</v>
      </c>
      <c r="K126" s="344"/>
    </row>
    <row r="127" ht="15" customHeight="1">
      <c r="B127" s="342"/>
      <c r="C127" s="301" t="s">
        <v>1608</v>
      </c>
      <c r="D127" s="301"/>
      <c r="E127" s="301"/>
      <c r="F127" s="322" t="s">
        <v>1603</v>
      </c>
      <c r="G127" s="301"/>
      <c r="H127" s="301" t="s">
        <v>1609</v>
      </c>
      <c r="I127" s="301" t="s">
        <v>1599</v>
      </c>
      <c r="J127" s="301">
        <v>15</v>
      </c>
      <c r="K127" s="344"/>
    </row>
    <row r="128" ht="15" customHeight="1">
      <c r="B128" s="342"/>
      <c r="C128" s="324" t="s">
        <v>1610</v>
      </c>
      <c r="D128" s="324"/>
      <c r="E128" s="324"/>
      <c r="F128" s="325" t="s">
        <v>1603</v>
      </c>
      <c r="G128" s="324"/>
      <c r="H128" s="324" t="s">
        <v>1611</v>
      </c>
      <c r="I128" s="324" t="s">
        <v>1599</v>
      </c>
      <c r="J128" s="324">
        <v>15</v>
      </c>
      <c r="K128" s="344"/>
    </row>
    <row r="129" ht="15" customHeight="1">
      <c r="B129" s="342"/>
      <c r="C129" s="324" t="s">
        <v>1612</v>
      </c>
      <c r="D129" s="324"/>
      <c r="E129" s="324"/>
      <c r="F129" s="325" t="s">
        <v>1603</v>
      </c>
      <c r="G129" s="324"/>
      <c r="H129" s="324" t="s">
        <v>1613</v>
      </c>
      <c r="I129" s="324" t="s">
        <v>1599</v>
      </c>
      <c r="J129" s="324">
        <v>20</v>
      </c>
      <c r="K129" s="344"/>
    </row>
    <row r="130" ht="15" customHeight="1">
      <c r="B130" s="342"/>
      <c r="C130" s="324" t="s">
        <v>1614</v>
      </c>
      <c r="D130" s="324"/>
      <c r="E130" s="324"/>
      <c r="F130" s="325" t="s">
        <v>1603</v>
      </c>
      <c r="G130" s="324"/>
      <c r="H130" s="324" t="s">
        <v>1615</v>
      </c>
      <c r="I130" s="324" t="s">
        <v>1599</v>
      </c>
      <c r="J130" s="324">
        <v>20</v>
      </c>
      <c r="K130" s="344"/>
    </row>
    <row r="131" ht="15" customHeight="1">
      <c r="B131" s="342"/>
      <c r="C131" s="301" t="s">
        <v>1602</v>
      </c>
      <c r="D131" s="301"/>
      <c r="E131" s="301"/>
      <c r="F131" s="322" t="s">
        <v>1603</v>
      </c>
      <c r="G131" s="301"/>
      <c r="H131" s="301" t="s">
        <v>1636</v>
      </c>
      <c r="I131" s="301" t="s">
        <v>1599</v>
      </c>
      <c r="J131" s="301">
        <v>50</v>
      </c>
      <c r="K131" s="344"/>
    </row>
    <row r="132" ht="15" customHeight="1">
      <c r="B132" s="342"/>
      <c r="C132" s="301" t="s">
        <v>1616</v>
      </c>
      <c r="D132" s="301"/>
      <c r="E132" s="301"/>
      <c r="F132" s="322" t="s">
        <v>1603</v>
      </c>
      <c r="G132" s="301"/>
      <c r="H132" s="301" t="s">
        <v>1636</v>
      </c>
      <c r="I132" s="301" t="s">
        <v>1599</v>
      </c>
      <c r="J132" s="301">
        <v>50</v>
      </c>
      <c r="K132" s="344"/>
    </row>
    <row r="133" ht="15" customHeight="1">
      <c r="B133" s="342"/>
      <c r="C133" s="301" t="s">
        <v>1622</v>
      </c>
      <c r="D133" s="301"/>
      <c r="E133" s="301"/>
      <c r="F133" s="322" t="s">
        <v>1603</v>
      </c>
      <c r="G133" s="301"/>
      <c r="H133" s="301" t="s">
        <v>1636</v>
      </c>
      <c r="I133" s="301" t="s">
        <v>1599</v>
      </c>
      <c r="J133" s="301">
        <v>50</v>
      </c>
      <c r="K133" s="344"/>
    </row>
    <row r="134" ht="15" customHeight="1">
      <c r="B134" s="342"/>
      <c r="C134" s="301" t="s">
        <v>1624</v>
      </c>
      <c r="D134" s="301"/>
      <c r="E134" s="301"/>
      <c r="F134" s="322" t="s">
        <v>1603</v>
      </c>
      <c r="G134" s="301"/>
      <c r="H134" s="301" t="s">
        <v>1636</v>
      </c>
      <c r="I134" s="301" t="s">
        <v>1599</v>
      </c>
      <c r="J134" s="301">
        <v>50</v>
      </c>
      <c r="K134" s="344"/>
    </row>
    <row r="135" ht="15" customHeight="1">
      <c r="B135" s="342"/>
      <c r="C135" s="301" t="s">
        <v>131</v>
      </c>
      <c r="D135" s="301"/>
      <c r="E135" s="301"/>
      <c r="F135" s="322" t="s">
        <v>1603</v>
      </c>
      <c r="G135" s="301"/>
      <c r="H135" s="301" t="s">
        <v>1649</v>
      </c>
      <c r="I135" s="301" t="s">
        <v>1599</v>
      </c>
      <c r="J135" s="301">
        <v>255</v>
      </c>
      <c r="K135" s="344"/>
    </row>
    <row r="136" ht="15" customHeight="1">
      <c r="B136" s="342"/>
      <c r="C136" s="301" t="s">
        <v>1626</v>
      </c>
      <c r="D136" s="301"/>
      <c r="E136" s="301"/>
      <c r="F136" s="322" t="s">
        <v>1597</v>
      </c>
      <c r="G136" s="301"/>
      <c r="H136" s="301" t="s">
        <v>1650</v>
      </c>
      <c r="I136" s="301" t="s">
        <v>1628</v>
      </c>
      <c r="J136" s="301"/>
      <c r="K136" s="344"/>
    </row>
    <row r="137" ht="15" customHeight="1">
      <c r="B137" s="342"/>
      <c r="C137" s="301" t="s">
        <v>1629</v>
      </c>
      <c r="D137" s="301"/>
      <c r="E137" s="301"/>
      <c r="F137" s="322" t="s">
        <v>1597</v>
      </c>
      <c r="G137" s="301"/>
      <c r="H137" s="301" t="s">
        <v>1651</v>
      </c>
      <c r="I137" s="301" t="s">
        <v>1631</v>
      </c>
      <c r="J137" s="301"/>
      <c r="K137" s="344"/>
    </row>
    <row r="138" ht="15" customHeight="1">
      <c r="B138" s="342"/>
      <c r="C138" s="301" t="s">
        <v>1632</v>
      </c>
      <c r="D138" s="301"/>
      <c r="E138" s="301"/>
      <c r="F138" s="322" t="s">
        <v>1597</v>
      </c>
      <c r="G138" s="301"/>
      <c r="H138" s="301" t="s">
        <v>1632</v>
      </c>
      <c r="I138" s="301" t="s">
        <v>1631</v>
      </c>
      <c r="J138" s="301"/>
      <c r="K138" s="344"/>
    </row>
    <row r="139" ht="15" customHeight="1">
      <c r="B139" s="342"/>
      <c r="C139" s="301" t="s">
        <v>42</v>
      </c>
      <c r="D139" s="301"/>
      <c r="E139" s="301"/>
      <c r="F139" s="322" t="s">
        <v>1597</v>
      </c>
      <c r="G139" s="301"/>
      <c r="H139" s="301" t="s">
        <v>1652</v>
      </c>
      <c r="I139" s="301" t="s">
        <v>1631</v>
      </c>
      <c r="J139" s="301"/>
      <c r="K139" s="344"/>
    </row>
    <row r="140" ht="15" customHeight="1">
      <c r="B140" s="342"/>
      <c r="C140" s="301" t="s">
        <v>1653</v>
      </c>
      <c r="D140" s="301"/>
      <c r="E140" s="301"/>
      <c r="F140" s="322" t="s">
        <v>1597</v>
      </c>
      <c r="G140" s="301"/>
      <c r="H140" s="301" t="s">
        <v>1654</v>
      </c>
      <c r="I140" s="301" t="s">
        <v>1631</v>
      </c>
      <c r="J140" s="301"/>
      <c r="K140" s="344"/>
    </row>
    <row r="141" ht="15" customHeight="1">
      <c r="B141" s="345"/>
      <c r="C141" s="346"/>
      <c r="D141" s="346"/>
      <c r="E141" s="346"/>
      <c r="F141" s="346"/>
      <c r="G141" s="346"/>
      <c r="H141" s="346"/>
      <c r="I141" s="346"/>
      <c r="J141" s="346"/>
      <c r="K141" s="347"/>
    </row>
    <row r="142" ht="18.75" customHeight="1">
      <c r="B142" s="297"/>
      <c r="C142" s="297"/>
      <c r="D142" s="297"/>
      <c r="E142" s="297"/>
      <c r="F142" s="334"/>
      <c r="G142" s="297"/>
      <c r="H142" s="297"/>
      <c r="I142" s="297"/>
      <c r="J142" s="297"/>
      <c r="K142" s="297"/>
    </row>
    <row r="143" ht="18.75" customHeight="1">
      <c r="B143" s="308"/>
      <c r="C143" s="308"/>
      <c r="D143" s="308"/>
      <c r="E143" s="308"/>
      <c r="F143" s="308"/>
      <c r="G143" s="308"/>
      <c r="H143" s="308"/>
      <c r="I143" s="308"/>
      <c r="J143" s="308"/>
      <c r="K143" s="308"/>
    </row>
    <row r="144" ht="7.5" customHeight="1">
      <c r="B144" s="309"/>
      <c r="C144" s="310"/>
      <c r="D144" s="310"/>
      <c r="E144" s="310"/>
      <c r="F144" s="310"/>
      <c r="G144" s="310"/>
      <c r="H144" s="310"/>
      <c r="I144" s="310"/>
      <c r="J144" s="310"/>
      <c r="K144" s="311"/>
    </row>
    <row r="145" ht="45" customHeight="1">
      <c r="B145" s="312"/>
      <c r="C145" s="313" t="s">
        <v>1655</v>
      </c>
      <c r="D145" s="313"/>
      <c r="E145" s="313"/>
      <c r="F145" s="313"/>
      <c r="G145" s="313"/>
      <c r="H145" s="313"/>
      <c r="I145" s="313"/>
      <c r="J145" s="313"/>
      <c r="K145" s="314"/>
    </row>
    <row r="146" ht="17.25" customHeight="1">
      <c r="B146" s="312"/>
      <c r="C146" s="315" t="s">
        <v>1591</v>
      </c>
      <c r="D146" s="315"/>
      <c r="E146" s="315"/>
      <c r="F146" s="315" t="s">
        <v>1592</v>
      </c>
      <c r="G146" s="316"/>
      <c r="H146" s="315" t="s">
        <v>126</v>
      </c>
      <c r="I146" s="315" t="s">
        <v>61</v>
      </c>
      <c r="J146" s="315" t="s">
        <v>1593</v>
      </c>
      <c r="K146" s="314"/>
    </row>
    <row r="147" ht="17.25" customHeight="1">
      <c r="B147" s="312"/>
      <c r="C147" s="317" t="s">
        <v>1594</v>
      </c>
      <c r="D147" s="317"/>
      <c r="E147" s="317"/>
      <c r="F147" s="318" t="s">
        <v>1595</v>
      </c>
      <c r="G147" s="319"/>
      <c r="H147" s="317"/>
      <c r="I147" s="317"/>
      <c r="J147" s="317" t="s">
        <v>1596</v>
      </c>
      <c r="K147" s="314"/>
    </row>
    <row r="148" ht="5.25" customHeight="1">
      <c r="B148" s="323"/>
      <c r="C148" s="320"/>
      <c r="D148" s="320"/>
      <c r="E148" s="320"/>
      <c r="F148" s="320"/>
      <c r="G148" s="321"/>
      <c r="H148" s="320"/>
      <c r="I148" s="320"/>
      <c r="J148" s="320"/>
      <c r="K148" s="344"/>
    </row>
    <row r="149" ht="15" customHeight="1">
      <c r="B149" s="323"/>
      <c r="C149" s="348" t="s">
        <v>1600</v>
      </c>
      <c r="D149" s="301"/>
      <c r="E149" s="301"/>
      <c r="F149" s="349" t="s">
        <v>1597</v>
      </c>
      <c r="G149" s="301"/>
      <c r="H149" s="348" t="s">
        <v>1636</v>
      </c>
      <c r="I149" s="348" t="s">
        <v>1599</v>
      </c>
      <c r="J149" s="348">
        <v>120</v>
      </c>
      <c r="K149" s="344"/>
    </row>
    <row r="150" ht="15" customHeight="1">
      <c r="B150" s="323"/>
      <c r="C150" s="348" t="s">
        <v>1645</v>
      </c>
      <c r="D150" s="301"/>
      <c r="E150" s="301"/>
      <c r="F150" s="349" t="s">
        <v>1597</v>
      </c>
      <c r="G150" s="301"/>
      <c r="H150" s="348" t="s">
        <v>1656</v>
      </c>
      <c r="I150" s="348" t="s">
        <v>1599</v>
      </c>
      <c r="J150" s="348" t="s">
        <v>1647</v>
      </c>
      <c r="K150" s="344"/>
    </row>
    <row r="151" ht="15" customHeight="1">
      <c r="B151" s="323"/>
      <c r="C151" s="348" t="s">
        <v>1546</v>
      </c>
      <c r="D151" s="301"/>
      <c r="E151" s="301"/>
      <c r="F151" s="349" t="s">
        <v>1597</v>
      </c>
      <c r="G151" s="301"/>
      <c r="H151" s="348" t="s">
        <v>1657</v>
      </c>
      <c r="I151" s="348" t="s">
        <v>1599</v>
      </c>
      <c r="J151" s="348" t="s">
        <v>1647</v>
      </c>
      <c r="K151" s="344"/>
    </row>
    <row r="152" ht="15" customHeight="1">
      <c r="B152" s="323"/>
      <c r="C152" s="348" t="s">
        <v>1602</v>
      </c>
      <c r="D152" s="301"/>
      <c r="E152" s="301"/>
      <c r="F152" s="349" t="s">
        <v>1603</v>
      </c>
      <c r="G152" s="301"/>
      <c r="H152" s="348" t="s">
        <v>1636</v>
      </c>
      <c r="I152" s="348" t="s">
        <v>1599</v>
      </c>
      <c r="J152" s="348">
        <v>50</v>
      </c>
      <c r="K152" s="344"/>
    </row>
    <row r="153" ht="15" customHeight="1">
      <c r="B153" s="323"/>
      <c r="C153" s="348" t="s">
        <v>1605</v>
      </c>
      <c r="D153" s="301"/>
      <c r="E153" s="301"/>
      <c r="F153" s="349" t="s">
        <v>1597</v>
      </c>
      <c r="G153" s="301"/>
      <c r="H153" s="348" t="s">
        <v>1636</v>
      </c>
      <c r="I153" s="348" t="s">
        <v>1607</v>
      </c>
      <c r="J153" s="348"/>
      <c r="K153" s="344"/>
    </row>
    <row r="154" ht="15" customHeight="1">
      <c r="B154" s="323"/>
      <c r="C154" s="348" t="s">
        <v>1616</v>
      </c>
      <c r="D154" s="301"/>
      <c r="E154" s="301"/>
      <c r="F154" s="349" t="s">
        <v>1603</v>
      </c>
      <c r="G154" s="301"/>
      <c r="H154" s="348" t="s">
        <v>1636</v>
      </c>
      <c r="I154" s="348" t="s">
        <v>1599</v>
      </c>
      <c r="J154" s="348">
        <v>50</v>
      </c>
      <c r="K154" s="344"/>
    </row>
    <row r="155" ht="15" customHeight="1">
      <c r="B155" s="323"/>
      <c r="C155" s="348" t="s">
        <v>1624</v>
      </c>
      <c r="D155" s="301"/>
      <c r="E155" s="301"/>
      <c r="F155" s="349" t="s">
        <v>1603</v>
      </c>
      <c r="G155" s="301"/>
      <c r="H155" s="348" t="s">
        <v>1636</v>
      </c>
      <c r="I155" s="348" t="s">
        <v>1599</v>
      </c>
      <c r="J155" s="348">
        <v>50</v>
      </c>
      <c r="K155" s="344"/>
    </row>
    <row r="156" ht="15" customHeight="1">
      <c r="B156" s="323"/>
      <c r="C156" s="348" t="s">
        <v>1622</v>
      </c>
      <c r="D156" s="301"/>
      <c r="E156" s="301"/>
      <c r="F156" s="349" t="s">
        <v>1603</v>
      </c>
      <c r="G156" s="301"/>
      <c r="H156" s="348" t="s">
        <v>1636</v>
      </c>
      <c r="I156" s="348" t="s">
        <v>1599</v>
      </c>
      <c r="J156" s="348">
        <v>50</v>
      </c>
      <c r="K156" s="344"/>
    </row>
    <row r="157" ht="15" customHeight="1">
      <c r="B157" s="323"/>
      <c r="C157" s="348" t="s">
        <v>105</v>
      </c>
      <c r="D157" s="301"/>
      <c r="E157" s="301"/>
      <c r="F157" s="349" t="s">
        <v>1597</v>
      </c>
      <c r="G157" s="301"/>
      <c r="H157" s="348" t="s">
        <v>1658</v>
      </c>
      <c r="I157" s="348" t="s">
        <v>1599</v>
      </c>
      <c r="J157" s="348" t="s">
        <v>1659</v>
      </c>
      <c r="K157" s="344"/>
    </row>
    <row r="158" ht="15" customHeight="1">
      <c r="B158" s="323"/>
      <c r="C158" s="348" t="s">
        <v>1660</v>
      </c>
      <c r="D158" s="301"/>
      <c r="E158" s="301"/>
      <c r="F158" s="349" t="s">
        <v>1597</v>
      </c>
      <c r="G158" s="301"/>
      <c r="H158" s="348" t="s">
        <v>1661</v>
      </c>
      <c r="I158" s="348" t="s">
        <v>1631</v>
      </c>
      <c r="J158" s="348"/>
      <c r="K158" s="344"/>
    </row>
    <row r="159" ht="15" customHeight="1">
      <c r="B159" s="350"/>
      <c r="C159" s="332"/>
      <c r="D159" s="332"/>
      <c r="E159" s="332"/>
      <c r="F159" s="332"/>
      <c r="G159" s="332"/>
      <c r="H159" s="332"/>
      <c r="I159" s="332"/>
      <c r="J159" s="332"/>
      <c r="K159" s="351"/>
    </row>
    <row r="160" ht="18.75" customHeight="1">
      <c r="B160" s="297"/>
      <c r="C160" s="301"/>
      <c r="D160" s="301"/>
      <c r="E160" s="301"/>
      <c r="F160" s="322"/>
      <c r="G160" s="301"/>
      <c r="H160" s="301"/>
      <c r="I160" s="301"/>
      <c r="J160" s="301"/>
      <c r="K160" s="297"/>
    </row>
    <row r="161" ht="18.75" customHeight="1">
      <c r="B161" s="308"/>
      <c r="C161" s="308"/>
      <c r="D161" s="308"/>
      <c r="E161" s="308"/>
      <c r="F161" s="308"/>
      <c r="G161" s="308"/>
      <c r="H161" s="308"/>
      <c r="I161" s="308"/>
      <c r="J161" s="308"/>
      <c r="K161" s="308"/>
    </row>
    <row r="162" ht="7.5" customHeight="1">
      <c r="B162" s="287"/>
      <c r="C162" s="288"/>
      <c r="D162" s="288"/>
      <c r="E162" s="288"/>
      <c r="F162" s="288"/>
      <c r="G162" s="288"/>
      <c r="H162" s="288"/>
      <c r="I162" s="288"/>
      <c r="J162" s="288"/>
      <c r="K162" s="289"/>
    </row>
    <row r="163" ht="45" customHeight="1">
      <c r="B163" s="290"/>
      <c r="C163" s="291" t="s">
        <v>1662</v>
      </c>
      <c r="D163" s="291"/>
      <c r="E163" s="291"/>
      <c r="F163" s="291"/>
      <c r="G163" s="291"/>
      <c r="H163" s="291"/>
      <c r="I163" s="291"/>
      <c r="J163" s="291"/>
      <c r="K163" s="292"/>
    </row>
    <row r="164" ht="17.25" customHeight="1">
      <c r="B164" s="290"/>
      <c r="C164" s="315" t="s">
        <v>1591</v>
      </c>
      <c r="D164" s="315"/>
      <c r="E164" s="315"/>
      <c r="F164" s="315" t="s">
        <v>1592</v>
      </c>
      <c r="G164" s="352"/>
      <c r="H164" s="353" t="s">
        <v>126</v>
      </c>
      <c r="I164" s="353" t="s">
        <v>61</v>
      </c>
      <c r="J164" s="315" t="s">
        <v>1593</v>
      </c>
      <c r="K164" s="292"/>
    </row>
    <row r="165" ht="17.25" customHeight="1">
      <c r="B165" s="293"/>
      <c r="C165" s="317" t="s">
        <v>1594</v>
      </c>
      <c r="D165" s="317"/>
      <c r="E165" s="317"/>
      <c r="F165" s="318" t="s">
        <v>1595</v>
      </c>
      <c r="G165" s="354"/>
      <c r="H165" s="355"/>
      <c r="I165" s="355"/>
      <c r="J165" s="317" t="s">
        <v>1596</v>
      </c>
      <c r="K165" s="295"/>
    </row>
    <row r="166" ht="5.25" customHeight="1">
      <c r="B166" s="323"/>
      <c r="C166" s="320"/>
      <c r="D166" s="320"/>
      <c r="E166" s="320"/>
      <c r="F166" s="320"/>
      <c r="G166" s="321"/>
      <c r="H166" s="320"/>
      <c r="I166" s="320"/>
      <c r="J166" s="320"/>
      <c r="K166" s="344"/>
    </row>
    <row r="167" ht="15" customHeight="1">
      <c r="B167" s="323"/>
      <c r="C167" s="301" t="s">
        <v>1600</v>
      </c>
      <c r="D167" s="301"/>
      <c r="E167" s="301"/>
      <c r="F167" s="322" t="s">
        <v>1597</v>
      </c>
      <c r="G167" s="301"/>
      <c r="H167" s="301" t="s">
        <v>1636</v>
      </c>
      <c r="I167" s="301" t="s">
        <v>1599</v>
      </c>
      <c r="J167" s="301">
        <v>120</v>
      </c>
      <c r="K167" s="344"/>
    </row>
    <row r="168" ht="15" customHeight="1">
      <c r="B168" s="323"/>
      <c r="C168" s="301" t="s">
        <v>1645</v>
      </c>
      <c r="D168" s="301"/>
      <c r="E168" s="301"/>
      <c r="F168" s="322" t="s">
        <v>1597</v>
      </c>
      <c r="G168" s="301"/>
      <c r="H168" s="301" t="s">
        <v>1646</v>
      </c>
      <c r="I168" s="301" t="s">
        <v>1599</v>
      </c>
      <c r="J168" s="301" t="s">
        <v>1647</v>
      </c>
      <c r="K168" s="344"/>
    </row>
    <row r="169" ht="15" customHeight="1">
      <c r="B169" s="323"/>
      <c r="C169" s="301" t="s">
        <v>1546</v>
      </c>
      <c r="D169" s="301"/>
      <c r="E169" s="301"/>
      <c r="F169" s="322" t="s">
        <v>1597</v>
      </c>
      <c r="G169" s="301"/>
      <c r="H169" s="301" t="s">
        <v>1663</v>
      </c>
      <c r="I169" s="301" t="s">
        <v>1599</v>
      </c>
      <c r="J169" s="301" t="s">
        <v>1647</v>
      </c>
      <c r="K169" s="344"/>
    </row>
    <row r="170" ht="15" customHeight="1">
      <c r="B170" s="323"/>
      <c r="C170" s="301" t="s">
        <v>1602</v>
      </c>
      <c r="D170" s="301"/>
      <c r="E170" s="301"/>
      <c r="F170" s="322" t="s">
        <v>1603</v>
      </c>
      <c r="G170" s="301"/>
      <c r="H170" s="301" t="s">
        <v>1663</v>
      </c>
      <c r="I170" s="301" t="s">
        <v>1599</v>
      </c>
      <c r="J170" s="301">
        <v>50</v>
      </c>
      <c r="K170" s="344"/>
    </row>
    <row r="171" ht="15" customHeight="1">
      <c r="B171" s="323"/>
      <c r="C171" s="301" t="s">
        <v>1605</v>
      </c>
      <c r="D171" s="301"/>
      <c r="E171" s="301"/>
      <c r="F171" s="322" t="s">
        <v>1597</v>
      </c>
      <c r="G171" s="301"/>
      <c r="H171" s="301" t="s">
        <v>1663</v>
      </c>
      <c r="I171" s="301" t="s">
        <v>1607</v>
      </c>
      <c r="J171" s="301"/>
      <c r="K171" s="344"/>
    </row>
    <row r="172" ht="15" customHeight="1">
      <c r="B172" s="323"/>
      <c r="C172" s="301" t="s">
        <v>1616</v>
      </c>
      <c r="D172" s="301"/>
      <c r="E172" s="301"/>
      <c r="F172" s="322" t="s">
        <v>1603</v>
      </c>
      <c r="G172" s="301"/>
      <c r="H172" s="301" t="s">
        <v>1663</v>
      </c>
      <c r="I172" s="301" t="s">
        <v>1599</v>
      </c>
      <c r="J172" s="301">
        <v>50</v>
      </c>
      <c r="K172" s="344"/>
    </row>
    <row r="173" ht="15" customHeight="1">
      <c r="B173" s="323"/>
      <c r="C173" s="301" t="s">
        <v>1624</v>
      </c>
      <c r="D173" s="301"/>
      <c r="E173" s="301"/>
      <c r="F173" s="322" t="s">
        <v>1603</v>
      </c>
      <c r="G173" s="301"/>
      <c r="H173" s="301" t="s">
        <v>1663</v>
      </c>
      <c r="I173" s="301" t="s">
        <v>1599</v>
      </c>
      <c r="J173" s="301">
        <v>50</v>
      </c>
      <c r="K173" s="344"/>
    </row>
    <row r="174" ht="15" customHeight="1">
      <c r="B174" s="323"/>
      <c r="C174" s="301" t="s">
        <v>1622</v>
      </c>
      <c r="D174" s="301"/>
      <c r="E174" s="301"/>
      <c r="F174" s="322" t="s">
        <v>1603</v>
      </c>
      <c r="G174" s="301"/>
      <c r="H174" s="301" t="s">
        <v>1663</v>
      </c>
      <c r="I174" s="301" t="s">
        <v>1599</v>
      </c>
      <c r="J174" s="301">
        <v>50</v>
      </c>
      <c r="K174" s="344"/>
    </row>
    <row r="175" ht="15" customHeight="1">
      <c r="B175" s="323"/>
      <c r="C175" s="301" t="s">
        <v>125</v>
      </c>
      <c r="D175" s="301"/>
      <c r="E175" s="301"/>
      <c r="F175" s="322" t="s">
        <v>1597</v>
      </c>
      <c r="G175" s="301"/>
      <c r="H175" s="301" t="s">
        <v>1664</v>
      </c>
      <c r="I175" s="301" t="s">
        <v>1665</v>
      </c>
      <c r="J175" s="301"/>
      <c r="K175" s="344"/>
    </row>
    <row r="176" ht="15" customHeight="1">
      <c r="B176" s="323"/>
      <c r="C176" s="301" t="s">
        <v>61</v>
      </c>
      <c r="D176" s="301"/>
      <c r="E176" s="301"/>
      <c r="F176" s="322" t="s">
        <v>1597</v>
      </c>
      <c r="G176" s="301"/>
      <c r="H176" s="301" t="s">
        <v>1666</v>
      </c>
      <c r="I176" s="301" t="s">
        <v>1667</v>
      </c>
      <c r="J176" s="301">
        <v>1</v>
      </c>
      <c r="K176" s="344"/>
    </row>
    <row r="177" ht="15" customHeight="1">
      <c r="B177" s="323"/>
      <c r="C177" s="301" t="s">
        <v>57</v>
      </c>
      <c r="D177" s="301"/>
      <c r="E177" s="301"/>
      <c r="F177" s="322" t="s">
        <v>1597</v>
      </c>
      <c r="G177" s="301"/>
      <c r="H177" s="301" t="s">
        <v>1668</v>
      </c>
      <c r="I177" s="301" t="s">
        <v>1599</v>
      </c>
      <c r="J177" s="301">
        <v>20</v>
      </c>
      <c r="K177" s="344"/>
    </row>
    <row r="178" ht="15" customHeight="1">
      <c r="B178" s="323"/>
      <c r="C178" s="301" t="s">
        <v>126</v>
      </c>
      <c r="D178" s="301"/>
      <c r="E178" s="301"/>
      <c r="F178" s="322" t="s">
        <v>1597</v>
      </c>
      <c r="G178" s="301"/>
      <c r="H178" s="301" t="s">
        <v>1669</v>
      </c>
      <c r="I178" s="301" t="s">
        <v>1599</v>
      </c>
      <c r="J178" s="301">
        <v>255</v>
      </c>
      <c r="K178" s="344"/>
    </row>
    <row r="179" ht="15" customHeight="1">
      <c r="B179" s="323"/>
      <c r="C179" s="301" t="s">
        <v>127</v>
      </c>
      <c r="D179" s="301"/>
      <c r="E179" s="301"/>
      <c r="F179" s="322" t="s">
        <v>1597</v>
      </c>
      <c r="G179" s="301"/>
      <c r="H179" s="301" t="s">
        <v>1562</v>
      </c>
      <c r="I179" s="301" t="s">
        <v>1599</v>
      </c>
      <c r="J179" s="301">
        <v>10</v>
      </c>
      <c r="K179" s="344"/>
    </row>
    <row r="180" ht="15" customHeight="1">
      <c r="B180" s="323"/>
      <c r="C180" s="301" t="s">
        <v>128</v>
      </c>
      <c r="D180" s="301"/>
      <c r="E180" s="301"/>
      <c r="F180" s="322" t="s">
        <v>1597</v>
      </c>
      <c r="G180" s="301"/>
      <c r="H180" s="301" t="s">
        <v>1670</v>
      </c>
      <c r="I180" s="301" t="s">
        <v>1631</v>
      </c>
      <c r="J180" s="301"/>
      <c r="K180" s="344"/>
    </row>
    <row r="181" ht="15" customHeight="1">
      <c r="B181" s="323"/>
      <c r="C181" s="301" t="s">
        <v>1671</v>
      </c>
      <c r="D181" s="301"/>
      <c r="E181" s="301"/>
      <c r="F181" s="322" t="s">
        <v>1597</v>
      </c>
      <c r="G181" s="301"/>
      <c r="H181" s="301" t="s">
        <v>1672</v>
      </c>
      <c r="I181" s="301" t="s">
        <v>1631</v>
      </c>
      <c r="J181" s="301"/>
      <c r="K181" s="344"/>
    </row>
    <row r="182" ht="15" customHeight="1">
      <c r="B182" s="323"/>
      <c r="C182" s="301" t="s">
        <v>1660</v>
      </c>
      <c r="D182" s="301"/>
      <c r="E182" s="301"/>
      <c r="F182" s="322" t="s">
        <v>1597</v>
      </c>
      <c r="G182" s="301"/>
      <c r="H182" s="301" t="s">
        <v>1673</v>
      </c>
      <c r="I182" s="301" t="s">
        <v>1631</v>
      </c>
      <c r="J182" s="301"/>
      <c r="K182" s="344"/>
    </row>
    <row r="183" ht="15" customHeight="1">
      <c r="B183" s="323"/>
      <c r="C183" s="301" t="s">
        <v>130</v>
      </c>
      <c r="D183" s="301"/>
      <c r="E183" s="301"/>
      <c r="F183" s="322" t="s">
        <v>1603</v>
      </c>
      <c r="G183" s="301"/>
      <c r="H183" s="301" t="s">
        <v>1674</v>
      </c>
      <c r="I183" s="301" t="s">
        <v>1599</v>
      </c>
      <c r="J183" s="301">
        <v>50</v>
      </c>
      <c r="K183" s="344"/>
    </row>
    <row r="184" ht="15" customHeight="1">
      <c r="B184" s="323"/>
      <c r="C184" s="301" t="s">
        <v>1675</v>
      </c>
      <c r="D184" s="301"/>
      <c r="E184" s="301"/>
      <c r="F184" s="322" t="s">
        <v>1603</v>
      </c>
      <c r="G184" s="301"/>
      <c r="H184" s="301" t="s">
        <v>1676</v>
      </c>
      <c r="I184" s="301" t="s">
        <v>1677</v>
      </c>
      <c r="J184" s="301"/>
      <c r="K184" s="344"/>
    </row>
    <row r="185" ht="15" customHeight="1">
      <c r="B185" s="323"/>
      <c r="C185" s="301" t="s">
        <v>1678</v>
      </c>
      <c r="D185" s="301"/>
      <c r="E185" s="301"/>
      <c r="F185" s="322" t="s">
        <v>1603</v>
      </c>
      <c r="G185" s="301"/>
      <c r="H185" s="301" t="s">
        <v>1679</v>
      </c>
      <c r="I185" s="301" t="s">
        <v>1677</v>
      </c>
      <c r="J185" s="301"/>
      <c r="K185" s="344"/>
    </row>
    <row r="186" ht="15" customHeight="1">
      <c r="B186" s="323"/>
      <c r="C186" s="301" t="s">
        <v>1680</v>
      </c>
      <c r="D186" s="301"/>
      <c r="E186" s="301"/>
      <c r="F186" s="322" t="s">
        <v>1603</v>
      </c>
      <c r="G186" s="301"/>
      <c r="H186" s="301" t="s">
        <v>1681</v>
      </c>
      <c r="I186" s="301" t="s">
        <v>1677</v>
      </c>
      <c r="J186" s="301"/>
      <c r="K186" s="344"/>
    </row>
    <row r="187" ht="15" customHeight="1">
      <c r="B187" s="323"/>
      <c r="C187" s="356" t="s">
        <v>1682</v>
      </c>
      <c r="D187" s="301"/>
      <c r="E187" s="301"/>
      <c r="F187" s="322" t="s">
        <v>1603</v>
      </c>
      <c r="G187" s="301"/>
      <c r="H187" s="301" t="s">
        <v>1683</v>
      </c>
      <c r="I187" s="301" t="s">
        <v>1684</v>
      </c>
      <c r="J187" s="357" t="s">
        <v>1685</v>
      </c>
      <c r="K187" s="344"/>
    </row>
    <row r="188" ht="15" customHeight="1">
      <c r="B188" s="323"/>
      <c r="C188" s="307" t="s">
        <v>46</v>
      </c>
      <c r="D188" s="301"/>
      <c r="E188" s="301"/>
      <c r="F188" s="322" t="s">
        <v>1597</v>
      </c>
      <c r="G188" s="301"/>
      <c r="H188" s="297" t="s">
        <v>1686</v>
      </c>
      <c r="I188" s="301" t="s">
        <v>1687</v>
      </c>
      <c r="J188" s="301"/>
      <c r="K188" s="344"/>
    </row>
    <row r="189" ht="15" customHeight="1">
      <c r="B189" s="323"/>
      <c r="C189" s="307" t="s">
        <v>1688</v>
      </c>
      <c r="D189" s="301"/>
      <c r="E189" s="301"/>
      <c r="F189" s="322" t="s">
        <v>1597</v>
      </c>
      <c r="G189" s="301"/>
      <c r="H189" s="301" t="s">
        <v>1689</v>
      </c>
      <c r="I189" s="301" t="s">
        <v>1631</v>
      </c>
      <c r="J189" s="301"/>
      <c r="K189" s="344"/>
    </row>
    <row r="190" ht="15" customHeight="1">
      <c r="B190" s="323"/>
      <c r="C190" s="307" t="s">
        <v>1690</v>
      </c>
      <c r="D190" s="301"/>
      <c r="E190" s="301"/>
      <c r="F190" s="322" t="s">
        <v>1597</v>
      </c>
      <c r="G190" s="301"/>
      <c r="H190" s="301" t="s">
        <v>1691</v>
      </c>
      <c r="I190" s="301" t="s">
        <v>1631</v>
      </c>
      <c r="J190" s="301"/>
      <c r="K190" s="344"/>
    </row>
    <row r="191" ht="15" customHeight="1">
      <c r="B191" s="323"/>
      <c r="C191" s="307" t="s">
        <v>1692</v>
      </c>
      <c r="D191" s="301"/>
      <c r="E191" s="301"/>
      <c r="F191" s="322" t="s">
        <v>1603</v>
      </c>
      <c r="G191" s="301"/>
      <c r="H191" s="301" t="s">
        <v>1693</v>
      </c>
      <c r="I191" s="301" t="s">
        <v>1631</v>
      </c>
      <c r="J191" s="301"/>
      <c r="K191" s="344"/>
    </row>
    <row r="192" ht="15" customHeight="1">
      <c r="B192" s="350"/>
      <c r="C192" s="358"/>
      <c r="D192" s="332"/>
      <c r="E192" s="332"/>
      <c r="F192" s="332"/>
      <c r="G192" s="332"/>
      <c r="H192" s="332"/>
      <c r="I192" s="332"/>
      <c r="J192" s="332"/>
      <c r="K192" s="351"/>
    </row>
    <row r="193" ht="18.75" customHeight="1">
      <c r="B193" s="297"/>
      <c r="C193" s="301"/>
      <c r="D193" s="301"/>
      <c r="E193" s="301"/>
      <c r="F193" s="322"/>
      <c r="G193" s="301"/>
      <c r="H193" s="301"/>
      <c r="I193" s="301"/>
      <c r="J193" s="301"/>
      <c r="K193" s="297"/>
    </row>
    <row r="194" ht="18.75" customHeight="1">
      <c r="B194" s="297"/>
      <c r="C194" s="301"/>
      <c r="D194" s="301"/>
      <c r="E194" s="301"/>
      <c r="F194" s="322"/>
      <c r="G194" s="301"/>
      <c r="H194" s="301"/>
      <c r="I194" s="301"/>
      <c r="J194" s="301"/>
      <c r="K194" s="297"/>
    </row>
    <row r="195" ht="18.75" customHeight="1">
      <c r="B195" s="308"/>
      <c r="C195" s="308"/>
      <c r="D195" s="308"/>
      <c r="E195" s="308"/>
      <c r="F195" s="308"/>
      <c r="G195" s="308"/>
      <c r="H195" s="308"/>
      <c r="I195" s="308"/>
      <c r="J195" s="308"/>
      <c r="K195" s="308"/>
    </row>
    <row r="196" ht="13.5">
      <c r="B196" s="287"/>
      <c r="C196" s="288"/>
      <c r="D196" s="288"/>
      <c r="E196" s="288"/>
      <c r="F196" s="288"/>
      <c r="G196" s="288"/>
      <c r="H196" s="288"/>
      <c r="I196" s="288"/>
      <c r="J196" s="288"/>
      <c r="K196" s="289"/>
    </row>
    <row r="197" ht="21">
      <c r="B197" s="290"/>
      <c r="C197" s="291" t="s">
        <v>1694</v>
      </c>
      <c r="D197" s="291"/>
      <c r="E197" s="291"/>
      <c r="F197" s="291"/>
      <c r="G197" s="291"/>
      <c r="H197" s="291"/>
      <c r="I197" s="291"/>
      <c r="J197" s="291"/>
      <c r="K197" s="292"/>
    </row>
    <row r="198" ht="25.5" customHeight="1">
      <c r="B198" s="290"/>
      <c r="C198" s="359" t="s">
        <v>1695</v>
      </c>
      <c r="D198" s="359"/>
      <c r="E198" s="359"/>
      <c r="F198" s="359" t="s">
        <v>1696</v>
      </c>
      <c r="G198" s="360"/>
      <c r="H198" s="359" t="s">
        <v>1697</v>
      </c>
      <c r="I198" s="359"/>
      <c r="J198" s="359"/>
      <c r="K198" s="292"/>
    </row>
    <row r="199" ht="5.25" customHeight="1">
      <c r="B199" s="323"/>
      <c r="C199" s="320"/>
      <c r="D199" s="320"/>
      <c r="E199" s="320"/>
      <c r="F199" s="320"/>
      <c r="G199" s="301"/>
      <c r="H199" s="320"/>
      <c r="I199" s="320"/>
      <c r="J199" s="320"/>
      <c r="K199" s="344"/>
    </row>
    <row r="200" ht="15" customHeight="1">
      <c r="B200" s="323"/>
      <c r="C200" s="301" t="s">
        <v>1687</v>
      </c>
      <c r="D200" s="301"/>
      <c r="E200" s="301"/>
      <c r="F200" s="322" t="s">
        <v>47</v>
      </c>
      <c r="G200" s="301"/>
      <c r="H200" s="301" t="s">
        <v>1698</v>
      </c>
      <c r="I200" s="301"/>
      <c r="J200" s="301"/>
      <c r="K200" s="344"/>
    </row>
    <row r="201" ht="15" customHeight="1">
      <c r="B201" s="323"/>
      <c r="C201" s="329"/>
      <c r="D201" s="301"/>
      <c r="E201" s="301"/>
      <c r="F201" s="322" t="s">
        <v>48</v>
      </c>
      <c r="G201" s="301"/>
      <c r="H201" s="301" t="s">
        <v>1699</v>
      </c>
      <c r="I201" s="301"/>
      <c r="J201" s="301"/>
      <c r="K201" s="344"/>
    </row>
    <row r="202" ht="15" customHeight="1">
      <c r="B202" s="323"/>
      <c r="C202" s="329"/>
      <c r="D202" s="301"/>
      <c r="E202" s="301"/>
      <c r="F202" s="322" t="s">
        <v>51</v>
      </c>
      <c r="G202" s="301"/>
      <c r="H202" s="301" t="s">
        <v>1700</v>
      </c>
      <c r="I202" s="301"/>
      <c r="J202" s="301"/>
      <c r="K202" s="344"/>
    </row>
    <row r="203" ht="15" customHeight="1">
      <c r="B203" s="323"/>
      <c r="C203" s="301"/>
      <c r="D203" s="301"/>
      <c r="E203" s="301"/>
      <c r="F203" s="322" t="s">
        <v>49</v>
      </c>
      <c r="G203" s="301"/>
      <c r="H203" s="301" t="s">
        <v>1701</v>
      </c>
      <c r="I203" s="301"/>
      <c r="J203" s="301"/>
      <c r="K203" s="344"/>
    </row>
    <row r="204" ht="15" customHeight="1">
      <c r="B204" s="323"/>
      <c r="C204" s="301"/>
      <c r="D204" s="301"/>
      <c r="E204" s="301"/>
      <c r="F204" s="322" t="s">
        <v>50</v>
      </c>
      <c r="G204" s="301"/>
      <c r="H204" s="301" t="s">
        <v>1702</v>
      </c>
      <c r="I204" s="301"/>
      <c r="J204" s="301"/>
      <c r="K204" s="344"/>
    </row>
    <row r="205" ht="15" customHeight="1">
      <c r="B205" s="323"/>
      <c r="C205" s="301"/>
      <c r="D205" s="301"/>
      <c r="E205" s="301"/>
      <c r="F205" s="322"/>
      <c r="G205" s="301"/>
      <c r="H205" s="301"/>
      <c r="I205" s="301"/>
      <c r="J205" s="301"/>
      <c r="K205" s="344"/>
    </row>
    <row r="206" ht="15" customHeight="1">
      <c r="B206" s="323"/>
      <c r="C206" s="301" t="s">
        <v>1643</v>
      </c>
      <c r="D206" s="301"/>
      <c r="E206" s="301"/>
      <c r="F206" s="322" t="s">
        <v>83</v>
      </c>
      <c r="G206" s="301"/>
      <c r="H206" s="301" t="s">
        <v>1703</v>
      </c>
      <c r="I206" s="301"/>
      <c r="J206" s="301"/>
      <c r="K206" s="344"/>
    </row>
    <row r="207" ht="15" customHeight="1">
      <c r="B207" s="323"/>
      <c r="C207" s="329"/>
      <c r="D207" s="301"/>
      <c r="E207" s="301"/>
      <c r="F207" s="322" t="s">
        <v>1540</v>
      </c>
      <c r="G207" s="301"/>
      <c r="H207" s="301" t="s">
        <v>1541</v>
      </c>
      <c r="I207" s="301"/>
      <c r="J207" s="301"/>
      <c r="K207" s="344"/>
    </row>
    <row r="208" ht="15" customHeight="1">
      <c r="B208" s="323"/>
      <c r="C208" s="301"/>
      <c r="D208" s="301"/>
      <c r="E208" s="301"/>
      <c r="F208" s="322" t="s">
        <v>1538</v>
      </c>
      <c r="G208" s="301"/>
      <c r="H208" s="301" t="s">
        <v>1704</v>
      </c>
      <c r="I208" s="301"/>
      <c r="J208" s="301"/>
      <c r="K208" s="344"/>
    </row>
    <row r="209" ht="15" customHeight="1">
      <c r="B209" s="361"/>
      <c r="C209" s="329"/>
      <c r="D209" s="329"/>
      <c r="E209" s="329"/>
      <c r="F209" s="322" t="s">
        <v>1542</v>
      </c>
      <c r="G209" s="307"/>
      <c r="H209" s="348" t="s">
        <v>1543</v>
      </c>
      <c r="I209" s="348"/>
      <c r="J209" s="348"/>
      <c r="K209" s="362"/>
    </row>
    <row r="210" ht="15" customHeight="1">
      <c r="B210" s="361"/>
      <c r="C210" s="329"/>
      <c r="D210" s="329"/>
      <c r="E210" s="329"/>
      <c r="F210" s="322" t="s">
        <v>1544</v>
      </c>
      <c r="G210" s="307"/>
      <c r="H210" s="348" t="s">
        <v>1705</v>
      </c>
      <c r="I210" s="348"/>
      <c r="J210" s="348"/>
      <c r="K210" s="362"/>
    </row>
    <row r="211" ht="15" customHeight="1">
      <c r="B211" s="361"/>
      <c r="C211" s="329"/>
      <c r="D211" s="329"/>
      <c r="E211" s="329"/>
      <c r="F211" s="363"/>
      <c r="G211" s="307"/>
      <c r="H211" s="364"/>
      <c r="I211" s="364"/>
      <c r="J211" s="364"/>
      <c r="K211" s="362"/>
    </row>
    <row r="212" ht="15" customHeight="1">
      <c r="B212" s="361"/>
      <c r="C212" s="301" t="s">
        <v>1667</v>
      </c>
      <c r="D212" s="329"/>
      <c r="E212" s="329"/>
      <c r="F212" s="322">
        <v>1</v>
      </c>
      <c r="G212" s="307"/>
      <c r="H212" s="348" t="s">
        <v>1706</v>
      </c>
      <c r="I212" s="348"/>
      <c r="J212" s="348"/>
      <c r="K212" s="362"/>
    </row>
    <row r="213" ht="15" customHeight="1">
      <c r="B213" s="361"/>
      <c r="C213" s="329"/>
      <c r="D213" s="329"/>
      <c r="E213" s="329"/>
      <c r="F213" s="322">
        <v>2</v>
      </c>
      <c r="G213" s="307"/>
      <c r="H213" s="348" t="s">
        <v>1707</v>
      </c>
      <c r="I213" s="348"/>
      <c r="J213" s="348"/>
      <c r="K213" s="362"/>
    </row>
    <row r="214" ht="15" customHeight="1">
      <c r="B214" s="361"/>
      <c r="C214" s="329"/>
      <c r="D214" s="329"/>
      <c r="E214" s="329"/>
      <c r="F214" s="322">
        <v>3</v>
      </c>
      <c r="G214" s="307"/>
      <c r="H214" s="348" t="s">
        <v>1708</v>
      </c>
      <c r="I214" s="348"/>
      <c r="J214" s="348"/>
      <c r="K214" s="362"/>
    </row>
    <row r="215" ht="15" customHeight="1">
      <c r="B215" s="361"/>
      <c r="C215" s="329"/>
      <c r="D215" s="329"/>
      <c r="E215" s="329"/>
      <c r="F215" s="322">
        <v>4</v>
      </c>
      <c r="G215" s="307"/>
      <c r="H215" s="348" t="s">
        <v>1709</v>
      </c>
      <c r="I215" s="348"/>
      <c r="J215" s="348"/>
      <c r="K215" s="362"/>
    </row>
    <row r="216" ht="12.75" customHeight="1">
      <c r="B216" s="365"/>
      <c r="C216" s="366"/>
      <c r="D216" s="366"/>
      <c r="E216" s="366"/>
      <c r="F216" s="366"/>
      <c r="G216" s="366"/>
      <c r="H216" s="366"/>
      <c r="I216" s="366"/>
      <c r="J216" s="366"/>
      <c r="K216" s="36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Blanka Filipovičová</dc:creator>
  <cp:lastModifiedBy>Blanka Filipovičová</cp:lastModifiedBy>
  <dcterms:created xsi:type="dcterms:W3CDTF">2017-12-14T08:58:46Z</dcterms:created>
  <dcterms:modified xsi:type="dcterms:W3CDTF">2017-12-14T08:58:54Z</dcterms:modified>
</cp:coreProperties>
</file>